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mergency Fund\COVID-19\CARES Act\"/>
    </mc:Choice>
  </mc:AlternateContent>
  <xr:revisionPtr revIDLastSave="0" documentId="13_ncr:1_{D9FFDD88-D9CA-4235-A972-C5F2B8764A43}" xr6:coauthVersionLast="41" xr6:coauthVersionMax="41" xr10:uidLastSave="{00000000-0000-0000-0000-000000000000}"/>
  <bookViews>
    <workbookView xWindow="7770" yWindow="1260" windowWidth="18105" windowHeight="13470" activeTab="1" xr2:uid="{C78DC063-86BD-4F9B-BA18-8AEB343E0A43}"/>
  </bookViews>
  <sheets>
    <sheet name="Municipalities" sheetId="1" r:id="rId1"/>
    <sheet name="Counties" sheetId="2" r:id="rId2"/>
    <sheet name="Totals" sheetId="3" r:id="rId3"/>
  </sheets>
  <definedNames>
    <definedName name="_xlnm.Print_Titles" localSheetId="0">Municipalities!$3:$3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12" i="3"/>
  <c r="B13" i="3" s="1"/>
  <c r="C5" i="2" l="1"/>
  <c r="C7" i="2"/>
  <c r="D7" i="2" s="1"/>
  <c r="C9" i="2"/>
  <c r="D9" i="2" s="1"/>
  <c r="C11" i="2"/>
  <c r="D11" i="2" s="1"/>
  <c r="C13" i="2"/>
  <c r="D13" i="2" s="1"/>
  <c r="C15" i="2"/>
  <c r="D15" i="2" s="1"/>
  <c r="C17" i="2"/>
  <c r="D17" i="2" s="1"/>
  <c r="C19" i="2"/>
  <c r="D19" i="2" s="1"/>
  <c r="C21" i="2"/>
  <c r="D21" i="2" s="1"/>
  <c r="C23" i="2"/>
  <c r="D23" i="2" s="1"/>
  <c r="C25" i="2"/>
  <c r="D25" i="2" s="1"/>
  <c r="C27" i="2"/>
  <c r="D27" i="2" s="1"/>
  <c r="C29" i="2"/>
  <c r="D29" i="2" s="1"/>
  <c r="C4" i="2"/>
  <c r="D4" i="2" s="1"/>
  <c r="D199" i="1"/>
  <c r="E199" i="1" s="1"/>
  <c r="D202" i="1"/>
  <c r="E202" i="1" s="1"/>
  <c r="D204" i="1"/>
  <c r="E204" i="1" s="1"/>
  <c r="D208" i="1"/>
  <c r="E208" i="1" s="1"/>
  <c r="D209" i="1"/>
  <c r="E209" i="1" s="1"/>
  <c r="D200" i="1"/>
  <c r="E200" i="1" s="1"/>
  <c r="D201" i="1"/>
  <c r="E201" i="1" s="1"/>
  <c r="D194" i="1"/>
  <c r="E194" i="1" s="1"/>
  <c r="D190" i="1"/>
  <c r="E190" i="1" s="1"/>
  <c r="D182" i="1"/>
  <c r="E182" i="1" s="1"/>
  <c r="D185" i="1"/>
  <c r="E185" i="1" s="1"/>
  <c r="D175" i="1"/>
  <c r="E175" i="1" s="1"/>
  <c r="D187" i="1"/>
  <c r="E187" i="1" s="1"/>
  <c r="D177" i="1"/>
  <c r="E177" i="1" s="1"/>
  <c r="D184" i="1"/>
  <c r="E184" i="1" s="1"/>
  <c r="D178" i="1"/>
  <c r="E178" i="1" s="1"/>
  <c r="D186" i="1"/>
  <c r="E186" i="1" s="1"/>
  <c r="D172" i="1"/>
  <c r="E172" i="1" s="1"/>
  <c r="D167" i="1"/>
  <c r="E167" i="1" s="1"/>
  <c r="D168" i="1"/>
  <c r="E168" i="1" s="1"/>
  <c r="D169" i="1"/>
  <c r="E169" i="1" s="1"/>
  <c r="D165" i="1"/>
  <c r="E165" i="1" s="1"/>
  <c r="D162" i="1"/>
  <c r="E162" i="1" s="1"/>
  <c r="D160" i="1"/>
  <c r="E160" i="1" s="1"/>
  <c r="D158" i="1"/>
  <c r="E158" i="1" s="1"/>
  <c r="D154" i="1"/>
  <c r="E154" i="1" s="1"/>
  <c r="D152" i="1"/>
  <c r="E152" i="1" s="1"/>
  <c r="D155" i="1"/>
  <c r="E155" i="1" s="1"/>
  <c r="D146" i="1"/>
  <c r="E146" i="1" s="1"/>
  <c r="D151" i="1"/>
  <c r="E151" i="1" s="1"/>
  <c r="D142" i="1"/>
  <c r="E142" i="1" s="1"/>
  <c r="D140" i="1"/>
  <c r="E140" i="1" s="1"/>
  <c r="D141" i="1"/>
  <c r="E141" i="1" s="1"/>
  <c r="D150" i="1"/>
  <c r="E150" i="1" s="1"/>
  <c r="D130" i="1"/>
  <c r="E130" i="1" s="1"/>
  <c r="D139" i="1"/>
  <c r="E139" i="1" s="1"/>
  <c r="D137" i="1"/>
  <c r="E137" i="1" s="1"/>
  <c r="D129" i="1"/>
  <c r="E129" i="1" s="1"/>
  <c r="D135" i="1"/>
  <c r="E135" i="1" s="1"/>
  <c r="D132" i="1"/>
  <c r="E132" i="1" s="1"/>
  <c r="D128" i="1"/>
  <c r="E128" i="1" s="1"/>
  <c r="D125" i="1"/>
  <c r="E125" i="1" s="1"/>
  <c r="D122" i="1"/>
  <c r="E122" i="1" s="1"/>
  <c r="D121" i="1"/>
  <c r="E121" i="1" s="1"/>
  <c r="D118" i="1"/>
  <c r="E118" i="1" s="1"/>
  <c r="D117" i="1"/>
  <c r="E117" i="1" s="1"/>
  <c r="D112" i="1"/>
  <c r="E112" i="1" s="1"/>
  <c r="D113" i="1"/>
  <c r="E113" i="1" s="1"/>
  <c r="D109" i="1"/>
  <c r="E109" i="1" s="1"/>
  <c r="D114" i="1"/>
  <c r="E114" i="1" s="1"/>
  <c r="D107" i="1"/>
  <c r="E107" i="1" s="1"/>
  <c r="D101" i="1"/>
  <c r="E101" i="1" s="1"/>
  <c r="D102" i="1"/>
  <c r="E102" i="1" s="1"/>
  <c r="D104" i="1"/>
  <c r="E104" i="1" s="1"/>
  <c r="D100" i="1"/>
  <c r="E100" i="1" s="1"/>
  <c r="D98" i="1"/>
  <c r="E98" i="1" s="1"/>
  <c r="D91" i="1"/>
  <c r="E91" i="1" s="1"/>
  <c r="D93" i="1"/>
  <c r="E93" i="1" s="1"/>
  <c r="D95" i="1"/>
  <c r="E95" i="1" s="1"/>
  <c r="D90" i="1"/>
  <c r="E90" i="1" s="1"/>
  <c r="D88" i="1"/>
  <c r="E88" i="1" s="1"/>
  <c r="D83" i="1"/>
  <c r="E83" i="1" s="1"/>
  <c r="D80" i="1"/>
  <c r="E80" i="1" s="1"/>
  <c r="D79" i="1"/>
  <c r="E79" i="1" s="1"/>
  <c r="D82" i="1"/>
  <c r="E82" i="1" s="1"/>
  <c r="D70" i="1"/>
  <c r="E70" i="1" s="1"/>
  <c r="D72" i="1"/>
  <c r="E72" i="1" s="1"/>
  <c r="D75" i="1"/>
  <c r="E75" i="1" s="1"/>
  <c r="D69" i="1"/>
  <c r="E69" i="1" s="1"/>
  <c r="D76" i="1"/>
  <c r="E76" i="1" s="1"/>
  <c r="C8" i="2"/>
  <c r="D8" i="2" s="1"/>
  <c r="C12" i="2"/>
  <c r="D12" i="2" s="1"/>
  <c r="C16" i="2"/>
  <c r="D16" i="2" s="1"/>
  <c r="C20" i="2"/>
  <c r="D20" i="2" s="1"/>
  <c r="C24" i="2"/>
  <c r="D24" i="2" s="1"/>
  <c r="C28" i="2"/>
  <c r="D28" i="2" s="1"/>
  <c r="D207" i="1"/>
  <c r="E207" i="1" s="1"/>
  <c r="D195" i="1"/>
  <c r="E195" i="1" s="1"/>
  <c r="D203" i="1"/>
  <c r="E203" i="1" s="1"/>
  <c r="D205" i="1"/>
  <c r="E205" i="1" s="1"/>
  <c r="D193" i="1"/>
  <c r="E193" i="1" s="1"/>
  <c r="D183" i="1"/>
  <c r="E183" i="1" s="1"/>
  <c r="D181" i="1"/>
  <c r="E181" i="1" s="1"/>
  <c r="D180" i="1"/>
  <c r="E180" i="1" s="1"/>
  <c r="D189" i="1"/>
  <c r="E189" i="1" s="1"/>
  <c r="D174" i="1"/>
  <c r="E174" i="1" s="1"/>
  <c r="D173" i="1"/>
  <c r="E173" i="1" s="1"/>
  <c r="D166" i="1"/>
  <c r="E166" i="1" s="1"/>
  <c r="D163" i="1"/>
  <c r="E163" i="1" s="1"/>
  <c r="D153" i="1"/>
  <c r="E153" i="1" s="1"/>
  <c r="D157" i="1"/>
  <c r="E157" i="1" s="1"/>
  <c r="D144" i="1"/>
  <c r="E144" i="1" s="1"/>
  <c r="D143" i="1"/>
  <c r="E143" i="1" s="1"/>
  <c r="D149" i="1"/>
  <c r="E149" i="1" s="1"/>
  <c r="D134" i="1"/>
  <c r="E134" i="1" s="1"/>
  <c r="D127" i="1"/>
  <c r="E127" i="1" s="1"/>
  <c r="D133" i="1"/>
  <c r="E133" i="1" s="1"/>
  <c r="D124" i="1"/>
  <c r="E124" i="1" s="1"/>
  <c r="D119" i="1"/>
  <c r="E119" i="1" s="1"/>
  <c r="D116" i="1"/>
  <c r="E116" i="1" s="1"/>
  <c r="D115" i="1"/>
  <c r="E115" i="1" s="1"/>
  <c r="D108" i="1"/>
  <c r="E108" i="1" s="1"/>
  <c r="D103" i="1"/>
  <c r="E103" i="1" s="1"/>
  <c r="D96" i="1"/>
  <c r="E96" i="1" s="1"/>
  <c r="D99" i="1"/>
  <c r="E99" i="1" s="1"/>
  <c r="D94" i="1"/>
  <c r="E94" i="1" s="1"/>
  <c r="D87" i="1"/>
  <c r="E87" i="1" s="1"/>
  <c r="D81" i="1"/>
  <c r="E81" i="1" s="1"/>
  <c r="D86" i="1"/>
  <c r="E86" i="1" s="1"/>
  <c r="D73" i="1"/>
  <c r="E73" i="1" s="1"/>
  <c r="D77" i="1"/>
  <c r="E77" i="1" s="1"/>
  <c r="D68" i="1"/>
  <c r="E68" i="1" s="1"/>
  <c r="D66" i="1"/>
  <c r="E66" i="1" s="1"/>
  <c r="D67" i="1"/>
  <c r="E67" i="1" s="1"/>
  <c r="D61" i="1"/>
  <c r="E61" i="1" s="1"/>
  <c r="D58" i="1"/>
  <c r="E58" i="1" s="1"/>
  <c r="D63" i="1"/>
  <c r="E63" i="1" s="1"/>
  <c r="D57" i="1"/>
  <c r="E57" i="1" s="1"/>
  <c r="D53" i="1"/>
  <c r="E53" i="1" s="1"/>
  <c r="D51" i="1"/>
  <c r="E51" i="1" s="1"/>
  <c r="D49" i="1"/>
  <c r="E49" i="1" s="1"/>
  <c r="D47" i="1"/>
  <c r="E47" i="1" s="1"/>
  <c r="D45" i="1"/>
  <c r="E45" i="1" s="1"/>
  <c r="D46" i="1"/>
  <c r="E46" i="1" s="1"/>
  <c r="D44" i="1"/>
  <c r="E44" i="1" s="1"/>
  <c r="D23" i="1"/>
  <c r="E23" i="1" s="1"/>
  <c r="D24" i="1"/>
  <c r="E24" i="1" s="1"/>
  <c r="D35" i="1"/>
  <c r="E35" i="1" s="1"/>
  <c r="D28" i="1"/>
  <c r="E28" i="1" s="1"/>
  <c r="D31" i="1"/>
  <c r="E31" i="1" s="1"/>
  <c r="D41" i="1"/>
  <c r="E41" i="1" s="1"/>
  <c r="D33" i="1"/>
  <c r="E33" i="1" s="1"/>
  <c r="D27" i="1"/>
  <c r="E27" i="1" s="1"/>
  <c r="D39" i="1"/>
  <c r="E39" i="1" s="1"/>
  <c r="D20" i="1"/>
  <c r="E20" i="1" s="1"/>
  <c r="D19" i="1"/>
  <c r="E19" i="1" s="1"/>
  <c r="D18" i="1"/>
  <c r="E18" i="1" s="1"/>
  <c r="D9" i="1"/>
  <c r="E9" i="1" s="1"/>
  <c r="D7" i="1"/>
  <c r="E7" i="1" s="1"/>
  <c r="D14" i="1"/>
  <c r="E14" i="1" s="1"/>
  <c r="D13" i="1"/>
  <c r="E13" i="1" s="1"/>
  <c r="D21" i="1"/>
  <c r="E21" i="1" s="1"/>
  <c r="D6" i="1"/>
  <c r="E6" i="1" s="1"/>
  <c r="D4" i="1"/>
  <c r="E4" i="1" s="1"/>
  <c r="C6" i="2"/>
  <c r="D6" i="2" s="1"/>
  <c r="C10" i="2"/>
  <c r="D10" i="2" s="1"/>
  <c r="C14" i="2"/>
  <c r="D14" i="2" s="1"/>
  <c r="C18" i="2"/>
  <c r="D18" i="2" s="1"/>
  <c r="C22" i="2"/>
  <c r="D22" i="2" s="1"/>
  <c r="C26" i="2"/>
  <c r="D26" i="2" s="1"/>
  <c r="C30" i="2"/>
  <c r="D30" i="2" s="1"/>
  <c r="D196" i="1"/>
  <c r="E196" i="1" s="1"/>
  <c r="D197" i="1"/>
  <c r="E197" i="1" s="1"/>
  <c r="D206" i="1"/>
  <c r="E206" i="1" s="1"/>
  <c r="D191" i="1"/>
  <c r="E191" i="1" s="1"/>
  <c r="D192" i="1"/>
  <c r="E192" i="1" s="1"/>
  <c r="D188" i="1"/>
  <c r="E188" i="1" s="1"/>
  <c r="D176" i="1"/>
  <c r="E176" i="1" s="1"/>
  <c r="D179" i="1"/>
  <c r="E179" i="1" s="1"/>
  <c r="D171" i="1"/>
  <c r="E171" i="1" s="1"/>
  <c r="D170" i="1"/>
  <c r="E170" i="1" s="1"/>
  <c r="D164" i="1"/>
  <c r="E164" i="1" s="1"/>
  <c r="D159" i="1"/>
  <c r="E159" i="1" s="1"/>
  <c r="D161" i="1"/>
  <c r="E161" i="1" s="1"/>
  <c r="D156" i="1"/>
  <c r="E156" i="1" s="1"/>
  <c r="D145" i="1"/>
  <c r="E145" i="1" s="1"/>
  <c r="D148" i="1"/>
  <c r="E148" i="1" s="1"/>
  <c r="D147" i="1"/>
  <c r="E147" i="1" s="1"/>
  <c r="D138" i="1"/>
  <c r="E138" i="1" s="1"/>
  <c r="D131" i="1"/>
  <c r="E131" i="1" s="1"/>
  <c r="D136" i="1"/>
  <c r="E136" i="1" s="1"/>
  <c r="D126" i="1"/>
  <c r="E126" i="1" s="1"/>
  <c r="D123" i="1"/>
  <c r="E123" i="1" s="1"/>
  <c r="D120" i="1"/>
  <c r="E120" i="1" s="1"/>
  <c r="D111" i="1"/>
  <c r="E111" i="1" s="1"/>
  <c r="D110" i="1"/>
  <c r="E110" i="1" s="1"/>
  <c r="D106" i="1"/>
  <c r="E106" i="1" s="1"/>
  <c r="D105" i="1"/>
  <c r="E105" i="1" s="1"/>
  <c r="D97" i="1"/>
  <c r="E97" i="1" s="1"/>
  <c r="D89" i="1"/>
  <c r="E89" i="1" s="1"/>
  <c r="D92" i="1"/>
  <c r="E92" i="1" s="1"/>
  <c r="D78" i="1"/>
  <c r="E78" i="1" s="1"/>
  <c r="D84" i="1"/>
  <c r="E84" i="1" s="1"/>
  <c r="D85" i="1"/>
  <c r="E85" i="1" s="1"/>
  <c r="D71" i="1"/>
  <c r="E71" i="1" s="1"/>
  <c r="D74" i="1"/>
  <c r="E74" i="1" s="1"/>
  <c r="D64" i="1"/>
  <c r="E64" i="1" s="1"/>
  <c r="D5" i="1"/>
  <c r="E5" i="1" s="1"/>
  <c r="D17" i="1"/>
  <c r="E17" i="1" s="1"/>
  <c r="D11" i="1"/>
  <c r="E11" i="1" s="1"/>
  <c r="D12" i="1"/>
  <c r="E12" i="1" s="1"/>
  <c r="D15" i="1"/>
  <c r="E15" i="1" s="1"/>
  <c r="D34" i="1"/>
  <c r="E34" i="1" s="1"/>
  <c r="D26" i="1"/>
  <c r="E26" i="1" s="1"/>
  <c r="D38" i="1"/>
  <c r="E38" i="1" s="1"/>
  <c r="D32" i="1"/>
  <c r="E32" i="1" s="1"/>
  <c r="D25" i="1"/>
  <c r="E25" i="1" s="1"/>
  <c r="D42" i="1"/>
  <c r="E42" i="1" s="1"/>
  <c r="D56" i="1"/>
  <c r="E56" i="1" s="1"/>
  <c r="D60" i="1"/>
  <c r="E60" i="1" s="1"/>
  <c r="D50" i="1"/>
  <c r="E50" i="1" s="1"/>
  <c r="D54" i="1"/>
  <c r="E54" i="1" s="1"/>
  <c r="D65" i="1"/>
  <c r="E65" i="1" s="1"/>
  <c r="D198" i="1"/>
  <c r="E198" i="1" s="1"/>
  <c r="D8" i="1"/>
  <c r="E8" i="1" s="1"/>
  <c r="D22" i="1"/>
  <c r="E22" i="1" s="1"/>
  <c r="D16" i="1"/>
  <c r="E16" i="1" s="1"/>
  <c r="D10" i="1"/>
  <c r="E10" i="1" s="1"/>
  <c r="D29" i="1"/>
  <c r="E29" i="1" s="1"/>
  <c r="D36" i="1"/>
  <c r="E36" i="1" s="1"/>
  <c r="D37" i="1"/>
  <c r="E37" i="1" s="1"/>
  <c r="D30" i="1"/>
  <c r="E30" i="1" s="1"/>
  <c r="D40" i="1"/>
  <c r="E40" i="1" s="1"/>
  <c r="D43" i="1"/>
  <c r="E43" i="1" s="1"/>
  <c r="D48" i="1"/>
  <c r="E48" i="1" s="1"/>
  <c r="D55" i="1"/>
  <c r="E55" i="1" s="1"/>
  <c r="D52" i="1"/>
  <c r="E52" i="1" s="1"/>
  <c r="D62" i="1"/>
  <c r="E62" i="1" s="1"/>
  <c r="D59" i="1"/>
  <c r="E59" i="1" s="1"/>
  <c r="D5" i="2"/>
  <c r="D211" i="1" l="1"/>
  <c r="E211" i="1"/>
  <c r="D32" i="2"/>
  <c r="C32" i="2"/>
  <c r="B9" i="3" l="1"/>
</calcChain>
</file>

<file path=xl/sharedStrings.xml><?xml version="1.0" encoding="utf-8"?>
<sst xmlns="http://schemas.openxmlformats.org/spreadsheetml/2006/main" count="461" uniqueCount="250">
  <si>
    <t>County</t>
  </si>
  <si>
    <t xml:space="preserve">2019 Population </t>
  </si>
  <si>
    <t>Huntsville</t>
  </si>
  <si>
    <t>Weber County</t>
  </si>
  <si>
    <t>Uintah</t>
  </si>
  <si>
    <t>Marriott-Slaterville</t>
  </si>
  <si>
    <t>Harrisville</t>
  </si>
  <si>
    <t>Plain City</t>
  </si>
  <si>
    <t>Farr West</t>
  </si>
  <si>
    <t>Riverdale</t>
  </si>
  <si>
    <t>Hooper</t>
  </si>
  <si>
    <t>Washington Terrace</t>
  </si>
  <si>
    <t>Pleasant View</t>
  </si>
  <si>
    <t>West Haven</t>
  </si>
  <si>
    <t>South Ogden</t>
  </si>
  <si>
    <t>North Ogden</t>
  </si>
  <si>
    <t>Roy</t>
  </si>
  <si>
    <t>Ogden</t>
  </si>
  <si>
    <t>Hanksville</t>
  </si>
  <si>
    <t>Wayne County</t>
  </si>
  <si>
    <t>Torrey</t>
  </si>
  <si>
    <t>Lyman</t>
  </si>
  <si>
    <t>Bicknell</t>
  </si>
  <si>
    <t>Loa</t>
  </si>
  <si>
    <t>New Harmony</t>
  </si>
  <si>
    <t>Washington County</t>
  </si>
  <si>
    <t>Rockville</t>
  </si>
  <si>
    <t>Springdale</t>
  </si>
  <si>
    <t>Virgin</t>
  </si>
  <si>
    <t>Apple Valley</t>
  </si>
  <si>
    <t>Leeds</t>
  </si>
  <si>
    <t>Toquerville</t>
  </si>
  <si>
    <t>Enterprise</t>
  </si>
  <si>
    <t>Hildale</t>
  </si>
  <si>
    <t>La Verkin</t>
  </si>
  <si>
    <t>Santa Clara</t>
  </si>
  <si>
    <t>Ivins</t>
  </si>
  <si>
    <t>Hurricane</t>
  </si>
  <si>
    <t>Washington</t>
  </si>
  <si>
    <t>St. George</t>
  </si>
  <si>
    <t>Independence</t>
  </si>
  <si>
    <t>Wasatch County</t>
  </si>
  <si>
    <t>Interlaken</t>
  </si>
  <si>
    <t>Wallsburg</t>
  </si>
  <si>
    <t>Charleston</t>
  </si>
  <si>
    <t>Hideout</t>
  </si>
  <si>
    <t>Daniel</t>
  </si>
  <si>
    <t>Midway</t>
  </si>
  <si>
    <t>Heber</t>
  </si>
  <si>
    <t>Utah County</t>
  </si>
  <si>
    <t>Ballard</t>
  </si>
  <si>
    <t>Uintah County</t>
  </si>
  <si>
    <t>Naples</t>
  </si>
  <si>
    <t>Vernal</t>
  </si>
  <si>
    <t>Vernon</t>
  </si>
  <si>
    <t>Tooele County</t>
  </si>
  <si>
    <t>Rush Valley</t>
  </si>
  <si>
    <t>Stockton</t>
  </si>
  <si>
    <t>Wendover</t>
  </si>
  <si>
    <t>Grantsville</t>
  </si>
  <si>
    <t>Tooele</t>
  </si>
  <si>
    <t>Henefer</t>
  </si>
  <si>
    <t>Summit County</t>
  </si>
  <si>
    <t>Francis</t>
  </si>
  <si>
    <t>Coalville</t>
  </si>
  <si>
    <t>Oakley</t>
  </si>
  <si>
    <t>Kamas</t>
  </si>
  <si>
    <t>Park City</t>
  </si>
  <si>
    <t>Koosharem</t>
  </si>
  <si>
    <t>Sevier County</t>
  </si>
  <si>
    <t>Joseph</t>
  </si>
  <si>
    <t>Sigurd</t>
  </si>
  <si>
    <t>Glenwood</t>
  </si>
  <si>
    <t>Central Valley</t>
  </si>
  <si>
    <t>Redmond</t>
  </si>
  <si>
    <t>Annabella</t>
  </si>
  <si>
    <t>Elsinore</t>
  </si>
  <si>
    <t>Aurora</t>
  </si>
  <si>
    <t>Monroe</t>
  </si>
  <si>
    <t>Salina</t>
  </si>
  <si>
    <t>Richfield</t>
  </si>
  <si>
    <t>Fayette</t>
  </si>
  <si>
    <t>Sanpete County</t>
  </si>
  <si>
    <t>Sterling</t>
  </si>
  <si>
    <t>Wales</t>
  </si>
  <si>
    <t>Mayfield</t>
  </si>
  <si>
    <t>Spring City</t>
  </si>
  <si>
    <t>Fountain Green</t>
  </si>
  <si>
    <t>Fairview</t>
  </si>
  <si>
    <t>Centerfield</t>
  </si>
  <si>
    <t>Moroni</t>
  </si>
  <si>
    <t>Mount Pleasant</t>
  </si>
  <si>
    <t>Gunnison</t>
  </si>
  <si>
    <t>Manti</t>
  </si>
  <si>
    <t>Ephraim</t>
  </si>
  <si>
    <t>Monticello</t>
  </si>
  <si>
    <t>San Juan County</t>
  </si>
  <si>
    <t>Blanding</t>
  </si>
  <si>
    <t>Salt Lake County</t>
  </si>
  <si>
    <t>Woodruff</t>
  </si>
  <si>
    <t>Rich County</t>
  </si>
  <si>
    <t>Laketown</t>
  </si>
  <si>
    <t>Randolph</t>
  </si>
  <si>
    <t>Garden City</t>
  </si>
  <si>
    <t>Kingston</t>
  </si>
  <si>
    <t>Piute County</t>
  </si>
  <si>
    <t>Junction</t>
  </si>
  <si>
    <t>Marysvale</t>
  </si>
  <si>
    <t>Circleville</t>
  </si>
  <si>
    <t>Morgan</t>
  </si>
  <si>
    <t>Morgan County</t>
  </si>
  <si>
    <t>Lynndyl</t>
  </si>
  <si>
    <t>Millard County</t>
  </si>
  <si>
    <t>Leamington</t>
  </si>
  <si>
    <t>Meadow</t>
  </si>
  <si>
    <t>Scipio</t>
  </si>
  <si>
    <t>Holden</t>
  </si>
  <si>
    <t>Kanosh</t>
  </si>
  <si>
    <t>Oak City</t>
  </si>
  <si>
    <t>Hinckley</t>
  </si>
  <si>
    <t>Fillmore</t>
  </si>
  <si>
    <t>Delta</t>
  </si>
  <si>
    <t>Alton</t>
  </si>
  <si>
    <t>Kane County</t>
  </si>
  <si>
    <t>Glendale</t>
  </si>
  <si>
    <t>Big Water</t>
  </si>
  <si>
    <t>Orderville</t>
  </si>
  <si>
    <t>Kanab</t>
  </si>
  <si>
    <t>Eureka</t>
  </si>
  <si>
    <t>Juab County</t>
  </si>
  <si>
    <t>Rocky Ridge</t>
  </si>
  <si>
    <t>Levan</t>
  </si>
  <si>
    <t>Mona</t>
  </si>
  <si>
    <t>Nephi</t>
  </si>
  <si>
    <t>Cedar Highlands</t>
  </si>
  <si>
    <t>Iron County</t>
  </si>
  <si>
    <t>Brian Head</t>
  </si>
  <si>
    <t>Kanarraville</t>
  </si>
  <si>
    <t>Paragonah</t>
  </si>
  <si>
    <t>Parowan</t>
  </si>
  <si>
    <t>Enoch</t>
  </si>
  <si>
    <t>Cedar City</t>
  </si>
  <si>
    <t>Castle Valley</t>
  </si>
  <si>
    <t>Grand County</t>
  </si>
  <si>
    <t>Moab</t>
  </si>
  <si>
    <t>Antimony</t>
  </si>
  <si>
    <t>Garfield County</t>
  </si>
  <si>
    <t>Hatch</t>
  </si>
  <si>
    <t>Cannonville</t>
  </si>
  <si>
    <t>Bryce Canyon City</t>
  </si>
  <si>
    <t>Henrieville</t>
  </si>
  <si>
    <t>Boulder</t>
  </si>
  <si>
    <t>Tropic</t>
  </si>
  <si>
    <t>Escalante</t>
  </si>
  <si>
    <t>Panguitch</t>
  </si>
  <si>
    <t>Clawson</t>
  </si>
  <si>
    <t>Emery County</t>
  </si>
  <si>
    <t>Emery</t>
  </si>
  <si>
    <t>Elmo</t>
  </si>
  <si>
    <t>Cleveland</t>
  </si>
  <si>
    <t>Green River</t>
  </si>
  <si>
    <t>Orangeville</t>
  </si>
  <si>
    <t>Castle Dale</t>
  </si>
  <si>
    <t>Ferron</t>
  </si>
  <si>
    <t>Huntington</t>
  </si>
  <si>
    <t>Tabiona</t>
  </si>
  <si>
    <t>Duchesne County</t>
  </si>
  <si>
    <t>Altamont</t>
  </si>
  <si>
    <t>Myton</t>
  </si>
  <si>
    <t>Duchesne</t>
  </si>
  <si>
    <t>Roosevelt</t>
  </si>
  <si>
    <t>Sunset</t>
  </si>
  <si>
    <t>Davis County</t>
  </si>
  <si>
    <t>West Bountiful</t>
  </si>
  <si>
    <t>Fruit Heights</t>
  </si>
  <si>
    <t>South Weber</t>
  </si>
  <si>
    <t>West Point</t>
  </si>
  <si>
    <t>Woods Cross</t>
  </si>
  <si>
    <t>Centerville</t>
  </si>
  <si>
    <t>North Salt Lake</t>
  </si>
  <si>
    <t>Clinton</t>
  </si>
  <si>
    <t>Farmington</t>
  </si>
  <si>
    <t>Syracuse</t>
  </si>
  <si>
    <t>Clearfield</t>
  </si>
  <si>
    <t>Kaysville</t>
  </si>
  <si>
    <t>Bountiful</t>
  </si>
  <si>
    <t>Layton</t>
  </si>
  <si>
    <t>Dutch John</t>
  </si>
  <si>
    <t>Daggett County</t>
  </si>
  <si>
    <t>Manila</t>
  </si>
  <si>
    <t>Scofield</t>
  </si>
  <si>
    <t>Carbon County</t>
  </si>
  <si>
    <t>East Carbon</t>
  </si>
  <si>
    <t>Wellington</t>
  </si>
  <si>
    <t>Helper</t>
  </si>
  <si>
    <t>Price</t>
  </si>
  <si>
    <t>Cornish</t>
  </si>
  <si>
    <t>Cache County</t>
  </si>
  <si>
    <t>Amalga</t>
  </si>
  <si>
    <t>Trenton</t>
  </si>
  <si>
    <t>Clarkston</t>
  </si>
  <si>
    <t>Newton</t>
  </si>
  <si>
    <t>Paradise</t>
  </si>
  <si>
    <t>Mendon</t>
  </si>
  <si>
    <t>Lewiston</t>
  </si>
  <si>
    <t>River Heights</t>
  </si>
  <si>
    <t>Millville</t>
  </si>
  <si>
    <t>Richmond</t>
  </si>
  <si>
    <t>Wellsville</t>
  </si>
  <si>
    <t>Hyde Park</t>
  </si>
  <si>
    <t>Nibley</t>
  </si>
  <si>
    <t>Providence</t>
  </si>
  <si>
    <t>Hyrum</t>
  </si>
  <si>
    <t>North Logan</t>
  </si>
  <si>
    <t>Smithfield</t>
  </si>
  <si>
    <t>Logan</t>
  </si>
  <si>
    <t>Snowville</t>
  </si>
  <si>
    <t>Box Elder County</t>
  </si>
  <si>
    <t>Howell</t>
  </si>
  <si>
    <t>Portage</t>
  </si>
  <si>
    <t>Deweyville</t>
  </si>
  <si>
    <t>Plymouth</t>
  </si>
  <si>
    <t>Fielding</t>
  </si>
  <si>
    <t>Corinne</t>
  </si>
  <si>
    <t>Mantua</t>
  </si>
  <si>
    <t>Bear River City</t>
  </si>
  <si>
    <t>Elwood</t>
  </si>
  <si>
    <t>Honeyville</t>
  </si>
  <si>
    <t>Willard</t>
  </si>
  <si>
    <t>Garland</t>
  </si>
  <si>
    <t>Perry</t>
  </si>
  <si>
    <t>Tremonton</t>
  </si>
  <si>
    <t>Brigham City</t>
  </si>
  <si>
    <t>Minersville</t>
  </si>
  <si>
    <t>Beaver County</t>
  </si>
  <si>
    <t>Milford</t>
  </si>
  <si>
    <t>Beaver</t>
  </si>
  <si>
    <t>Allocation</t>
  </si>
  <si>
    <t>Total Allocation</t>
  </si>
  <si>
    <t>Per capita</t>
  </si>
  <si>
    <t>Half</t>
  </si>
  <si>
    <t>State</t>
  </si>
  <si>
    <t>Total for Utah</t>
  </si>
  <si>
    <t>45% of Total</t>
  </si>
  <si>
    <t>Total</t>
  </si>
  <si>
    <t>Balance for Locals</t>
  </si>
  <si>
    <t>State of Utah Coronavirus Relief Fund Allocation to County Governments</t>
  </si>
  <si>
    <t>State of Utah Coronavirus Relief Fund Allocation to Municipal Governments</t>
  </si>
  <si>
    <t>First Distribution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</si>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</sst>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70" formatCode="&quot;$&quot;#,##0.000_);[Red]\(&quot;$&quot;#,##0.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8" fontId="0" fillId="0" borderId="0" xfId="0" applyNumberFormat="1"/>
    <xf numFmtId="170" fontId="0" fillId="0" borderId="0" xfId="0" applyNumberFormat="1"/>
    <xf numFmtId="9" fontId="0" fillId="0" borderId="0" xfId="0" applyNumberFormat="1"/>
    <xf numFmtId="8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1A2B-698C-469F-9B61-915328AA70F0}">
  <dimension ref="A1:E212"/>
  <sheetViews>
    <sheetView workbookViewId="0">
      <pane ySplit="3" topLeftCell="A4" activePane="bottomLeft" state="frozen"/>
      <selection pane="bottomLeft" activeCell="G10" sqref="G10"/>
    </sheetView>
  </sheetViews>
  <sheetFormatPr defaultRowHeight="15" x14ac:dyDescent="0.25"/>
  <cols>
    <col min="1" max="2" width="20.7109375" customWidth="1"/>
    <col min="3" max="3" width="15.7109375" bestFit="1" customWidth="1"/>
    <col min="4" max="4" width="16.140625" customWidth="1"/>
    <col min="5" max="5" width="16.7109375" bestFit="1" customWidth="1"/>
  </cols>
  <sheetData>
    <row r="1" spans="1:5" x14ac:dyDescent="0.25">
      <c r="A1" s="8" t="s">
        <v>247</v>
      </c>
      <c r="B1" s="8"/>
      <c r="C1" s="8"/>
      <c r="D1" s="8"/>
      <c r="E1" s="8"/>
    </row>
    <row r="3" spans="1:5" x14ac:dyDescent="0.25">
      <c r="A3" s="9" t="s">
        <v>249</v>
      </c>
      <c r="B3" s="9" t="s">
        <v>0</v>
      </c>
      <c r="C3" s="9" t="s">
        <v>1</v>
      </c>
      <c r="D3" s="9" t="s">
        <v>238</v>
      </c>
      <c r="E3" s="9" t="s">
        <v>248</v>
      </c>
    </row>
    <row r="4" spans="1:5" x14ac:dyDescent="0.25">
      <c r="A4" t="s">
        <v>236</v>
      </c>
      <c r="B4" t="s">
        <v>234</v>
      </c>
      <c r="C4" s="2">
        <v>3144</v>
      </c>
      <c r="D4" s="4">
        <f>ROUND(C4*Totals!$B$13,)</f>
        <v>275815</v>
      </c>
      <c r="E4" s="4">
        <f>ROUND(D4/3,)</f>
        <v>91938</v>
      </c>
    </row>
    <row r="5" spans="1:5" x14ac:dyDescent="0.25">
      <c r="A5" t="s">
        <v>235</v>
      </c>
      <c r="B5" t="s">
        <v>234</v>
      </c>
      <c r="C5" s="2">
        <v>1394</v>
      </c>
      <c r="D5" s="4">
        <f>ROUND(C5*Totals!$B$13,)</f>
        <v>122292</v>
      </c>
      <c r="E5" s="4">
        <f>ROUND(D5/3,)</f>
        <v>40764</v>
      </c>
    </row>
    <row r="6" spans="1:5" x14ac:dyDescent="0.25">
      <c r="A6" t="s">
        <v>233</v>
      </c>
      <c r="B6" t="s">
        <v>234</v>
      </c>
      <c r="C6" s="2">
        <v>919</v>
      </c>
      <c r="D6" s="4">
        <f>ROUND(C6*Totals!$B$13,)</f>
        <v>80621</v>
      </c>
      <c r="E6" s="4">
        <f>ROUND(D6/3,)</f>
        <v>26874</v>
      </c>
    </row>
    <row r="7" spans="1:5" x14ac:dyDescent="0.25">
      <c r="A7" t="s">
        <v>225</v>
      </c>
      <c r="B7" t="s">
        <v>217</v>
      </c>
      <c r="C7" s="2">
        <v>905</v>
      </c>
      <c r="D7" s="4">
        <f>ROUND(C7*Totals!$B$13,)</f>
        <v>79393</v>
      </c>
      <c r="E7" s="4">
        <f>ROUND(D7/3,)</f>
        <v>26464</v>
      </c>
    </row>
    <row r="8" spans="1:5" x14ac:dyDescent="0.25">
      <c r="A8" t="s">
        <v>232</v>
      </c>
      <c r="B8" t="s">
        <v>217</v>
      </c>
      <c r="C8" s="2">
        <v>19807</v>
      </c>
      <c r="D8" s="4">
        <f>ROUND(C8*Totals!$B$13,)</f>
        <v>1737614</v>
      </c>
      <c r="E8" s="4">
        <f>ROUND(D8/3,)</f>
        <v>579205</v>
      </c>
    </row>
    <row r="9" spans="1:5" x14ac:dyDescent="0.25">
      <c r="A9" t="s">
        <v>223</v>
      </c>
      <c r="B9" t="s">
        <v>217</v>
      </c>
      <c r="C9" s="2">
        <v>754</v>
      </c>
      <c r="D9" s="4">
        <f>ROUND(C9*Totals!$B$13,)</f>
        <v>66146</v>
      </c>
      <c r="E9" s="4">
        <f>ROUND(D9/3,)</f>
        <v>22049</v>
      </c>
    </row>
    <row r="10" spans="1:5" x14ac:dyDescent="0.25">
      <c r="A10" t="s">
        <v>220</v>
      </c>
      <c r="B10" t="s">
        <v>217</v>
      </c>
      <c r="C10" s="2">
        <v>363</v>
      </c>
      <c r="D10" s="4">
        <f>ROUND(C10*Totals!$B$13,)</f>
        <v>31845</v>
      </c>
      <c r="E10" s="4">
        <f>ROUND(D10/3,)</f>
        <v>10615</v>
      </c>
    </row>
    <row r="11" spans="1:5" x14ac:dyDescent="0.25">
      <c r="A11" t="s">
        <v>226</v>
      </c>
      <c r="B11" t="s">
        <v>217</v>
      </c>
      <c r="C11" s="2">
        <v>1120</v>
      </c>
      <c r="D11" s="4">
        <f>ROUND(C11*Totals!$B$13,)</f>
        <v>98255</v>
      </c>
      <c r="E11" s="4">
        <f>ROUND(D11/3,)</f>
        <v>32752</v>
      </c>
    </row>
    <row r="12" spans="1:5" x14ac:dyDescent="0.25">
      <c r="A12" t="s">
        <v>222</v>
      </c>
      <c r="B12" t="s">
        <v>217</v>
      </c>
      <c r="C12" s="2">
        <v>483</v>
      </c>
      <c r="D12" s="4">
        <f>ROUND(C12*Totals!$B$13,)</f>
        <v>42372</v>
      </c>
      <c r="E12" s="4">
        <f>ROUND(D12/3,)</f>
        <v>14124</v>
      </c>
    </row>
    <row r="13" spans="1:5" x14ac:dyDescent="0.25">
      <c r="A13" t="s">
        <v>229</v>
      </c>
      <c r="B13" t="s">
        <v>217</v>
      </c>
      <c r="C13" s="2">
        <v>2601</v>
      </c>
      <c r="D13" s="4">
        <f>ROUND(C13*Totals!$B$13,)</f>
        <v>228179</v>
      </c>
      <c r="E13" s="4">
        <f>ROUND(D13/3,)</f>
        <v>76060</v>
      </c>
    </row>
    <row r="14" spans="1:5" x14ac:dyDescent="0.25">
      <c r="A14" t="s">
        <v>227</v>
      </c>
      <c r="B14" t="s">
        <v>217</v>
      </c>
      <c r="C14" s="2">
        <v>1615</v>
      </c>
      <c r="D14" s="4">
        <f>ROUND(C14*Totals!$B$13,)</f>
        <v>141680</v>
      </c>
      <c r="E14" s="4">
        <f>ROUND(D14/3,)</f>
        <v>47227</v>
      </c>
    </row>
    <row r="15" spans="1:5" x14ac:dyDescent="0.25">
      <c r="A15" t="s">
        <v>218</v>
      </c>
      <c r="B15" t="s">
        <v>217</v>
      </c>
      <c r="C15" s="2">
        <v>255</v>
      </c>
      <c r="D15" s="4">
        <f>ROUND(C15*Totals!$B$13,)</f>
        <v>22370</v>
      </c>
      <c r="E15" s="4">
        <f>ROUND(D15/3,)</f>
        <v>7457</v>
      </c>
    </row>
    <row r="16" spans="1:5" x14ac:dyDescent="0.25">
      <c r="A16" t="s">
        <v>224</v>
      </c>
      <c r="B16" t="s">
        <v>217</v>
      </c>
      <c r="C16" s="2">
        <v>896</v>
      </c>
      <c r="D16" s="4">
        <f>ROUND(C16*Totals!$B$13,)</f>
        <v>78604</v>
      </c>
      <c r="E16" s="4">
        <f>ROUND(D16/3,)</f>
        <v>26201</v>
      </c>
    </row>
    <row r="17" spans="1:5" x14ac:dyDescent="0.25">
      <c r="A17" t="s">
        <v>230</v>
      </c>
      <c r="B17" t="s">
        <v>217</v>
      </c>
      <c r="C17" s="2">
        <v>5200</v>
      </c>
      <c r="D17" s="4">
        <f>ROUND(C17*Totals!$B$13,)</f>
        <v>456182</v>
      </c>
      <c r="E17" s="4">
        <f>ROUND(D17/3,)</f>
        <v>152061</v>
      </c>
    </row>
    <row r="18" spans="1:5" x14ac:dyDescent="0.25">
      <c r="A18" t="s">
        <v>221</v>
      </c>
      <c r="B18" t="s">
        <v>217</v>
      </c>
      <c r="C18" s="2">
        <v>458</v>
      </c>
      <c r="D18" s="4">
        <f>ROUND(C18*Totals!$B$13,)</f>
        <v>40179</v>
      </c>
      <c r="E18" s="4">
        <f>ROUND(D18/3,)</f>
        <v>13393</v>
      </c>
    </row>
    <row r="19" spans="1:5" x14ac:dyDescent="0.25">
      <c r="A19" t="s">
        <v>219</v>
      </c>
      <c r="B19" t="s">
        <v>217</v>
      </c>
      <c r="C19" s="2">
        <v>269</v>
      </c>
      <c r="D19" s="4">
        <f>ROUND(C19*Totals!$B$13,)</f>
        <v>23599</v>
      </c>
      <c r="E19" s="4">
        <f>ROUND(D19/3,)</f>
        <v>7866</v>
      </c>
    </row>
    <row r="20" spans="1:5" x14ac:dyDescent="0.25">
      <c r="A20" t="s">
        <v>216</v>
      </c>
      <c r="B20" t="s">
        <v>217</v>
      </c>
      <c r="C20" s="2">
        <v>176</v>
      </c>
      <c r="D20" s="4">
        <f>ROUND(C20*Totals!$B$13,)</f>
        <v>15440</v>
      </c>
      <c r="E20" s="4">
        <f>ROUND(D20/3,)</f>
        <v>5147</v>
      </c>
    </row>
    <row r="21" spans="1:5" x14ac:dyDescent="0.25">
      <c r="A21" t="s">
        <v>231</v>
      </c>
      <c r="B21" t="s">
        <v>217</v>
      </c>
      <c r="C21" s="2">
        <v>9066</v>
      </c>
      <c r="D21" s="4">
        <f>ROUND(C21*Totals!$B$13,)</f>
        <v>795336</v>
      </c>
      <c r="E21" s="4">
        <f>ROUND(D21/3,)</f>
        <v>265112</v>
      </c>
    </row>
    <row r="22" spans="1:5" x14ac:dyDescent="0.25">
      <c r="A22" t="s">
        <v>228</v>
      </c>
      <c r="B22" t="s">
        <v>217</v>
      </c>
      <c r="C22" s="2">
        <v>1954</v>
      </c>
      <c r="D22" s="4">
        <f>ROUND(C22*Totals!$B$13,)</f>
        <v>171419</v>
      </c>
      <c r="E22" s="4">
        <f>ROUND(D22/3,)</f>
        <v>57140</v>
      </c>
    </row>
    <row r="23" spans="1:5" x14ac:dyDescent="0.25">
      <c r="A23" t="s">
        <v>198</v>
      </c>
      <c r="B23" t="s">
        <v>197</v>
      </c>
      <c r="C23" s="2">
        <v>547</v>
      </c>
      <c r="D23" s="4">
        <f>ROUND(C23*Totals!$B$13,)</f>
        <v>47987</v>
      </c>
      <c r="E23" s="4">
        <f>ROUND(D23/3,)</f>
        <v>15996</v>
      </c>
    </row>
    <row r="24" spans="1:5" x14ac:dyDescent="0.25">
      <c r="A24" t="s">
        <v>200</v>
      </c>
      <c r="B24" t="s">
        <v>197</v>
      </c>
      <c r="C24" s="2">
        <v>741</v>
      </c>
      <c r="D24" s="4">
        <f>ROUND(C24*Totals!$B$13,)</f>
        <v>65006</v>
      </c>
      <c r="E24" s="4">
        <f>ROUND(D24/3,)</f>
        <v>21669</v>
      </c>
    </row>
    <row r="25" spans="1:5" x14ac:dyDescent="0.25">
      <c r="A25" t="s">
        <v>196</v>
      </c>
      <c r="B25" t="s">
        <v>197</v>
      </c>
      <c r="C25" s="2">
        <v>333</v>
      </c>
      <c r="D25" s="4">
        <f>ROUND(C25*Totals!$B$13,)</f>
        <v>29213</v>
      </c>
      <c r="E25" s="4">
        <f>ROUND(D25/3,)</f>
        <v>9738</v>
      </c>
    </row>
    <row r="26" spans="1:5" x14ac:dyDescent="0.25">
      <c r="A26" t="s">
        <v>209</v>
      </c>
      <c r="B26" t="s">
        <v>197</v>
      </c>
      <c r="C26" s="2">
        <v>4770</v>
      </c>
      <c r="D26" s="4">
        <f>ROUND(C26*Totals!$B$13,)</f>
        <v>418459</v>
      </c>
      <c r="E26" s="4">
        <f>ROUND(D26/3,)</f>
        <v>139486</v>
      </c>
    </row>
    <row r="27" spans="1:5" x14ac:dyDescent="0.25">
      <c r="A27" t="s">
        <v>212</v>
      </c>
      <c r="B27" t="s">
        <v>197</v>
      </c>
      <c r="C27" s="2">
        <v>8529</v>
      </c>
      <c r="D27" s="4">
        <f>ROUND(C27*Totals!$B$13,)</f>
        <v>748226</v>
      </c>
      <c r="E27" s="4">
        <f>ROUND(D27/3,)</f>
        <v>249409</v>
      </c>
    </row>
    <row r="28" spans="1:5" x14ac:dyDescent="0.25">
      <c r="A28" t="s">
        <v>204</v>
      </c>
      <c r="B28" t="s">
        <v>197</v>
      </c>
      <c r="C28" s="2">
        <v>1838</v>
      </c>
      <c r="D28" s="4">
        <f>ROUND(C28*Totals!$B$13,)</f>
        <v>161243</v>
      </c>
      <c r="E28" s="4">
        <f>ROUND(D28/3,)</f>
        <v>53748</v>
      </c>
    </row>
    <row r="29" spans="1:5" x14ac:dyDescent="0.25">
      <c r="A29" t="s">
        <v>215</v>
      </c>
      <c r="B29" t="s">
        <v>197</v>
      </c>
      <c r="C29" s="2">
        <v>52390</v>
      </c>
      <c r="D29" s="4">
        <f>ROUND(C29*Totals!$B$13,)</f>
        <v>4596033</v>
      </c>
      <c r="E29" s="4">
        <f>ROUND(D29/3,)</f>
        <v>1532011</v>
      </c>
    </row>
    <row r="30" spans="1:5" x14ac:dyDescent="0.25">
      <c r="A30" t="s">
        <v>203</v>
      </c>
      <c r="B30" t="s">
        <v>197</v>
      </c>
      <c r="C30" s="2">
        <v>1435</v>
      </c>
      <c r="D30" s="4">
        <f>ROUND(C30*Totals!$B$13,)</f>
        <v>125889</v>
      </c>
      <c r="E30" s="4">
        <f>ROUND(D30/3,)</f>
        <v>41963</v>
      </c>
    </row>
    <row r="31" spans="1:5" x14ac:dyDescent="0.25">
      <c r="A31" t="s">
        <v>206</v>
      </c>
      <c r="B31" t="s">
        <v>197</v>
      </c>
      <c r="C31" s="2">
        <v>2109</v>
      </c>
      <c r="D31" s="4">
        <f>ROUND(C31*Totals!$B$13,)</f>
        <v>185017</v>
      </c>
      <c r="E31" s="4">
        <f>ROUND(D31/3,)</f>
        <v>61672</v>
      </c>
    </row>
    <row r="32" spans="1:5" x14ac:dyDescent="0.25">
      <c r="A32" t="s">
        <v>201</v>
      </c>
      <c r="B32" t="s">
        <v>197</v>
      </c>
      <c r="C32" s="2">
        <v>825</v>
      </c>
      <c r="D32" s="4">
        <f>ROUND(C32*Totals!$B$13,)</f>
        <v>72375</v>
      </c>
      <c r="E32" s="4">
        <f>ROUND(D32/3,)</f>
        <v>24125</v>
      </c>
    </row>
    <row r="33" spans="1:5" x14ac:dyDescent="0.25">
      <c r="A33" t="s">
        <v>210</v>
      </c>
      <c r="B33" t="s">
        <v>197</v>
      </c>
      <c r="C33" s="2">
        <v>7193</v>
      </c>
      <c r="D33" s="4">
        <f>ROUND(C33*Totals!$B$13,)</f>
        <v>631022</v>
      </c>
      <c r="E33" s="4">
        <f>ROUND(D33/3,)</f>
        <v>210341</v>
      </c>
    </row>
    <row r="34" spans="1:5" x14ac:dyDescent="0.25">
      <c r="A34" t="s">
        <v>213</v>
      </c>
      <c r="B34" t="s">
        <v>197</v>
      </c>
      <c r="C34" s="2">
        <v>11343</v>
      </c>
      <c r="D34" s="4">
        <f>ROUND(C34*Totals!$B$13,)</f>
        <v>995091</v>
      </c>
      <c r="E34" s="4">
        <f>ROUND(D34/3,)</f>
        <v>331697</v>
      </c>
    </row>
    <row r="35" spans="1:5" x14ac:dyDescent="0.25">
      <c r="A35" t="s">
        <v>202</v>
      </c>
      <c r="B35" t="s">
        <v>197</v>
      </c>
      <c r="C35" s="2">
        <v>1010</v>
      </c>
      <c r="D35" s="4">
        <f>ROUND(C35*Totals!$B$13,)</f>
        <v>88605</v>
      </c>
      <c r="E35" s="4">
        <f>ROUND(D35/3,)</f>
        <v>29535</v>
      </c>
    </row>
    <row r="36" spans="1:5" x14ac:dyDescent="0.25">
      <c r="A36" t="s">
        <v>211</v>
      </c>
      <c r="B36" t="s">
        <v>197</v>
      </c>
      <c r="C36" s="2">
        <v>7709</v>
      </c>
      <c r="D36" s="4">
        <f>ROUND(C36*Totals!$B$13,)</f>
        <v>676290</v>
      </c>
      <c r="E36" s="4">
        <f>ROUND(D36/3,)</f>
        <v>225430</v>
      </c>
    </row>
    <row r="37" spans="1:5" x14ac:dyDescent="0.25">
      <c r="A37" t="s">
        <v>207</v>
      </c>
      <c r="B37" t="s">
        <v>197</v>
      </c>
      <c r="C37" s="2">
        <v>2771</v>
      </c>
      <c r="D37" s="4">
        <f>ROUND(C37*Totals!$B$13,)</f>
        <v>243092</v>
      </c>
      <c r="E37" s="4">
        <f>ROUND(D37/3,)</f>
        <v>81031</v>
      </c>
    </row>
    <row r="38" spans="1:5" x14ac:dyDescent="0.25">
      <c r="A38" t="s">
        <v>205</v>
      </c>
      <c r="B38" t="s">
        <v>197</v>
      </c>
      <c r="C38" s="2">
        <v>2059</v>
      </c>
      <c r="D38" s="4">
        <f>ROUND(C38*Totals!$B$13,)</f>
        <v>180630</v>
      </c>
      <c r="E38" s="4">
        <f>ROUND(D38/3,)</f>
        <v>60210</v>
      </c>
    </row>
    <row r="39" spans="1:5" x14ac:dyDescent="0.25">
      <c r="A39" t="s">
        <v>214</v>
      </c>
      <c r="B39" t="s">
        <v>197</v>
      </c>
      <c r="C39" s="2">
        <v>11986</v>
      </c>
      <c r="D39" s="4">
        <f>ROUND(C39*Totals!$B$13,)</f>
        <v>1051499</v>
      </c>
      <c r="E39" s="4">
        <f>ROUND(D39/3,)</f>
        <v>350500</v>
      </c>
    </row>
    <row r="40" spans="1:5" x14ac:dyDescent="0.25">
      <c r="A40" t="s">
        <v>199</v>
      </c>
      <c r="B40" t="s">
        <v>197</v>
      </c>
      <c r="C40" s="2">
        <v>547</v>
      </c>
      <c r="D40" s="4">
        <f>ROUND(C40*Totals!$B$13,)</f>
        <v>47987</v>
      </c>
      <c r="E40" s="4">
        <f>ROUND(D40/3,)</f>
        <v>15996</v>
      </c>
    </row>
    <row r="41" spans="1:5" x14ac:dyDescent="0.25">
      <c r="A41" t="s">
        <v>208</v>
      </c>
      <c r="B41" t="s">
        <v>197</v>
      </c>
      <c r="C41" s="2">
        <v>3907</v>
      </c>
      <c r="D41" s="4">
        <f>ROUND(C41*Totals!$B$13,)</f>
        <v>342751</v>
      </c>
      <c r="E41" s="4">
        <f>ROUND(D41/3,)</f>
        <v>114250</v>
      </c>
    </row>
    <row r="42" spans="1:5" x14ac:dyDescent="0.25">
      <c r="A42" t="s">
        <v>192</v>
      </c>
      <c r="B42" t="s">
        <v>191</v>
      </c>
      <c r="C42" s="2">
        <v>1592</v>
      </c>
      <c r="D42" s="4">
        <f>ROUND(C42*Totals!$B$13,)</f>
        <v>139662</v>
      </c>
      <c r="E42" s="4">
        <f>ROUND(D42/3,)</f>
        <v>46554</v>
      </c>
    </row>
    <row r="43" spans="1:5" x14ac:dyDescent="0.25">
      <c r="A43" t="s">
        <v>194</v>
      </c>
      <c r="B43" t="s">
        <v>191</v>
      </c>
      <c r="C43" s="2">
        <v>2115</v>
      </c>
      <c r="D43" s="4">
        <f>ROUND(C43*Totals!$B$13,)</f>
        <v>185543</v>
      </c>
      <c r="E43" s="4">
        <f>ROUND(D43/3,)</f>
        <v>61848</v>
      </c>
    </row>
    <row r="44" spans="1:5" x14ac:dyDescent="0.25">
      <c r="A44" t="s">
        <v>195</v>
      </c>
      <c r="B44" t="s">
        <v>191</v>
      </c>
      <c r="C44" s="2">
        <v>8326</v>
      </c>
      <c r="D44" s="4">
        <f>ROUND(C44*Totals!$B$13,)</f>
        <v>730417</v>
      </c>
      <c r="E44" s="4">
        <f>ROUND(D44/3,)</f>
        <v>243472</v>
      </c>
    </row>
    <row r="45" spans="1:5" x14ac:dyDescent="0.25">
      <c r="A45" t="s">
        <v>190</v>
      </c>
      <c r="B45" t="s">
        <v>191</v>
      </c>
      <c r="C45" s="2">
        <v>23</v>
      </c>
      <c r="D45" s="4">
        <f>ROUND(C45*Totals!$B$13,)</f>
        <v>2018</v>
      </c>
      <c r="E45" s="4">
        <f>ROUND(D45/3,)</f>
        <v>673</v>
      </c>
    </row>
    <row r="46" spans="1:5" x14ac:dyDescent="0.25">
      <c r="A46" t="s">
        <v>193</v>
      </c>
      <c r="B46" t="s">
        <v>191</v>
      </c>
      <c r="C46" s="2">
        <v>1621</v>
      </c>
      <c r="D46" s="4">
        <f>ROUND(C46*Totals!$B$13,)</f>
        <v>142206</v>
      </c>
      <c r="E46" s="4">
        <f>ROUND(D46/3,)</f>
        <v>47402</v>
      </c>
    </row>
    <row r="47" spans="1:5" x14ac:dyDescent="0.25">
      <c r="A47" t="s">
        <v>187</v>
      </c>
      <c r="B47" t="s">
        <v>188</v>
      </c>
      <c r="C47" s="2">
        <v>140</v>
      </c>
      <c r="D47" s="4">
        <f>ROUND(C47*Totals!$B$13,)</f>
        <v>12282</v>
      </c>
      <c r="E47" s="4">
        <f>ROUND(D47/3,)</f>
        <v>4094</v>
      </c>
    </row>
    <row r="48" spans="1:5" x14ac:dyDescent="0.25">
      <c r="A48" t="s">
        <v>189</v>
      </c>
      <c r="B48" t="s">
        <v>188</v>
      </c>
      <c r="C48" s="2">
        <v>308</v>
      </c>
      <c r="D48" s="4">
        <f>ROUND(C48*Totals!$B$13,)</f>
        <v>27020</v>
      </c>
      <c r="E48" s="4">
        <f>ROUND(D48/3,)</f>
        <v>9007</v>
      </c>
    </row>
    <row r="49" spans="1:5" x14ac:dyDescent="0.25">
      <c r="A49" t="s">
        <v>185</v>
      </c>
      <c r="B49" t="s">
        <v>172</v>
      </c>
      <c r="C49" s="2">
        <v>44648</v>
      </c>
      <c r="D49" s="4">
        <f>ROUND(C49*Totals!$B$13,)</f>
        <v>3916848</v>
      </c>
      <c r="E49" s="4">
        <f>ROUND(D49/3,)</f>
        <v>1305616</v>
      </c>
    </row>
    <row r="50" spans="1:5" x14ac:dyDescent="0.25">
      <c r="A50" t="s">
        <v>178</v>
      </c>
      <c r="B50" t="s">
        <v>172</v>
      </c>
      <c r="C50" s="2">
        <v>17921</v>
      </c>
      <c r="D50" s="4">
        <f>ROUND(C50*Totals!$B$13,)</f>
        <v>1572161</v>
      </c>
      <c r="E50" s="4">
        <f>ROUND(D50/3,)</f>
        <v>524054</v>
      </c>
    </row>
    <row r="51" spans="1:5" x14ac:dyDescent="0.25">
      <c r="A51" t="s">
        <v>183</v>
      </c>
      <c r="B51" t="s">
        <v>172</v>
      </c>
      <c r="C51" s="2">
        <v>32366</v>
      </c>
      <c r="D51" s="4">
        <f>ROUND(C51*Totals!$B$13,)</f>
        <v>2839381</v>
      </c>
      <c r="E51" s="4">
        <f>ROUND(D51/3,)</f>
        <v>946460</v>
      </c>
    </row>
    <row r="52" spans="1:5" x14ac:dyDescent="0.25">
      <c r="A52" t="s">
        <v>180</v>
      </c>
      <c r="B52" t="s">
        <v>172</v>
      </c>
      <c r="C52" s="2">
        <v>22593</v>
      </c>
      <c r="D52" s="4">
        <f>ROUND(C52*Totals!$B$13,)</f>
        <v>1982023</v>
      </c>
      <c r="E52" s="4">
        <f>ROUND(D52/3,)</f>
        <v>660674</v>
      </c>
    </row>
    <row r="53" spans="1:5" x14ac:dyDescent="0.25">
      <c r="A53" t="s">
        <v>181</v>
      </c>
      <c r="B53" t="s">
        <v>172</v>
      </c>
      <c r="C53" s="2">
        <v>24820</v>
      </c>
      <c r="D53" s="4">
        <f>ROUND(C53*Totals!$B$13,)</f>
        <v>2177391</v>
      </c>
      <c r="E53" s="4">
        <f>ROUND(D53/3,)</f>
        <v>725797</v>
      </c>
    </row>
    <row r="54" spans="1:5" x14ac:dyDescent="0.25">
      <c r="A54" t="s">
        <v>174</v>
      </c>
      <c r="B54" t="s">
        <v>172</v>
      </c>
      <c r="C54" s="2">
        <v>6312</v>
      </c>
      <c r="D54" s="4">
        <f>ROUND(C54*Totals!$B$13,)</f>
        <v>553735</v>
      </c>
      <c r="E54" s="4">
        <f>ROUND(D54/3,)</f>
        <v>184578</v>
      </c>
    </row>
    <row r="55" spans="1:5" x14ac:dyDescent="0.25">
      <c r="A55" t="s">
        <v>184</v>
      </c>
      <c r="B55" t="s">
        <v>172</v>
      </c>
      <c r="C55" s="2">
        <v>32495</v>
      </c>
      <c r="D55" s="4">
        <f>ROUND(C55*Totals!$B$13,)</f>
        <v>2850698</v>
      </c>
      <c r="E55" s="4">
        <f>ROUND(D55/3,)</f>
        <v>950233</v>
      </c>
    </row>
    <row r="56" spans="1:5" x14ac:dyDescent="0.25">
      <c r="A56" t="s">
        <v>186</v>
      </c>
      <c r="B56" t="s">
        <v>172</v>
      </c>
      <c r="C56" s="2">
        <v>78267</v>
      </c>
      <c r="D56" s="4">
        <f>ROUND(C56*Totals!$B$13,)</f>
        <v>6866152</v>
      </c>
      <c r="E56" s="4">
        <f>ROUND(D56/3,)</f>
        <v>2288717</v>
      </c>
    </row>
    <row r="57" spans="1:5" x14ac:dyDescent="0.25">
      <c r="A57" t="s">
        <v>179</v>
      </c>
      <c r="B57" t="s">
        <v>172</v>
      </c>
      <c r="C57" s="2">
        <v>21110</v>
      </c>
      <c r="D57" s="4">
        <f>ROUND(C57*Totals!$B$13,)</f>
        <v>1851923</v>
      </c>
      <c r="E57" s="4">
        <f>ROUND(D57/3,)</f>
        <v>617308</v>
      </c>
    </row>
    <row r="58" spans="1:5" x14ac:dyDescent="0.25">
      <c r="A58" t="s">
        <v>175</v>
      </c>
      <c r="B58" t="s">
        <v>172</v>
      </c>
      <c r="C58" s="2">
        <v>7612</v>
      </c>
      <c r="D58" s="4">
        <f>ROUND(C58*Totals!$B$13,)</f>
        <v>667780</v>
      </c>
      <c r="E58" s="4">
        <f>ROUND(D58/3,)</f>
        <v>222593</v>
      </c>
    </row>
    <row r="59" spans="1:5" x14ac:dyDescent="0.25">
      <c r="A59" t="s">
        <v>171</v>
      </c>
      <c r="B59" t="s">
        <v>172</v>
      </c>
      <c r="C59" s="2">
        <v>5408</v>
      </c>
      <c r="D59" s="4">
        <f>ROUND(C59*Totals!$B$13,)</f>
        <v>474429</v>
      </c>
      <c r="E59" s="4">
        <f>ROUND(D59/3,)</f>
        <v>158143</v>
      </c>
    </row>
    <row r="60" spans="1:5" x14ac:dyDescent="0.25">
      <c r="A60" t="s">
        <v>182</v>
      </c>
      <c r="B60" t="s">
        <v>172</v>
      </c>
      <c r="C60" s="2">
        <v>30779</v>
      </c>
      <c r="D60" s="4">
        <f>ROUND(C60*Totals!$B$13,)</f>
        <v>2700158</v>
      </c>
      <c r="E60" s="4">
        <f>ROUND(D60/3,)</f>
        <v>900053</v>
      </c>
    </row>
    <row r="61" spans="1:5" x14ac:dyDescent="0.25">
      <c r="A61" t="s">
        <v>173</v>
      </c>
      <c r="B61" t="s">
        <v>172</v>
      </c>
      <c r="C61" s="2">
        <v>5802</v>
      </c>
      <c r="D61" s="4">
        <f>ROUND(C61*Totals!$B$13,)</f>
        <v>508994</v>
      </c>
      <c r="E61" s="4">
        <f>ROUND(D61/3,)</f>
        <v>169665</v>
      </c>
    </row>
    <row r="62" spans="1:5" x14ac:dyDescent="0.25">
      <c r="A62" t="s">
        <v>176</v>
      </c>
      <c r="B62" t="s">
        <v>172</v>
      </c>
      <c r="C62" s="2">
        <v>10887</v>
      </c>
      <c r="D62" s="4">
        <f>ROUND(C62*Totals!$B$13,)</f>
        <v>955087</v>
      </c>
      <c r="E62" s="4">
        <f>ROUND(D62/3,)</f>
        <v>318362</v>
      </c>
    </row>
    <row r="63" spans="1:5" x14ac:dyDescent="0.25">
      <c r="A63" t="s">
        <v>177</v>
      </c>
      <c r="B63" t="s">
        <v>172</v>
      </c>
      <c r="C63" s="2">
        <v>11469</v>
      </c>
      <c r="D63" s="4">
        <f>ROUND(C63*Totals!$B$13,)</f>
        <v>1006144</v>
      </c>
      <c r="E63" s="4">
        <f>ROUND(D63/3,)</f>
        <v>335381</v>
      </c>
    </row>
    <row r="64" spans="1:5" x14ac:dyDescent="0.25">
      <c r="A64" t="s">
        <v>167</v>
      </c>
      <c r="B64" t="s">
        <v>166</v>
      </c>
      <c r="C64" s="2">
        <v>246</v>
      </c>
      <c r="D64" s="4">
        <f>ROUND(C64*Totals!$B$13,)</f>
        <v>21581</v>
      </c>
      <c r="E64" s="4">
        <f>ROUND(D64/3,)</f>
        <v>7194</v>
      </c>
    </row>
    <row r="65" spans="1:5" x14ac:dyDescent="0.25">
      <c r="A65" t="s">
        <v>169</v>
      </c>
      <c r="B65" t="s">
        <v>166</v>
      </c>
      <c r="C65" s="2">
        <v>1770</v>
      </c>
      <c r="D65" s="4">
        <f>ROUND(C65*Totals!$B$13,)</f>
        <v>155277</v>
      </c>
      <c r="E65" s="4">
        <f>ROUND(D65/3,)</f>
        <v>51759</v>
      </c>
    </row>
    <row r="66" spans="1:5" x14ac:dyDescent="0.25">
      <c r="A66" t="s">
        <v>168</v>
      </c>
      <c r="B66" t="s">
        <v>166</v>
      </c>
      <c r="C66" s="2">
        <v>614</v>
      </c>
      <c r="D66" s="4">
        <f>ROUND(C66*Totals!$B$13,)</f>
        <v>53865</v>
      </c>
      <c r="E66" s="4">
        <f>ROUND(D66/3,)</f>
        <v>17955</v>
      </c>
    </row>
    <row r="67" spans="1:5" x14ac:dyDescent="0.25">
      <c r="A67" t="s">
        <v>170</v>
      </c>
      <c r="B67" t="s">
        <v>166</v>
      </c>
      <c r="C67" s="2">
        <v>7068</v>
      </c>
      <c r="D67" s="4">
        <f>ROUND(C67*Totals!$B$13,)</f>
        <v>620056</v>
      </c>
      <c r="E67" s="4">
        <f>ROUND(D67/3,)</f>
        <v>206685</v>
      </c>
    </row>
    <row r="68" spans="1:5" x14ac:dyDescent="0.25">
      <c r="A68" t="s">
        <v>165</v>
      </c>
      <c r="B68" t="s">
        <v>166</v>
      </c>
      <c r="C68" s="2">
        <v>162</v>
      </c>
      <c r="D68" s="4">
        <f>ROUND(C68*Totals!$B$13,)</f>
        <v>14212</v>
      </c>
      <c r="E68" s="4">
        <f>ROUND(D68/3,)</f>
        <v>4737</v>
      </c>
    </row>
    <row r="69" spans="1:5" x14ac:dyDescent="0.25">
      <c r="A69" t="s">
        <v>162</v>
      </c>
      <c r="B69" t="s">
        <v>156</v>
      </c>
      <c r="C69" s="2">
        <v>1492</v>
      </c>
      <c r="D69" s="4">
        <f>ROUND(C69*Totals!$B$13,)</f>
        <v>130889</v>
      </c>
      <c r="E69" s="4">
        <f>ROUND(D69/3,)</f>
        <v>43630</v>
      </c>
    </row>
    <row r="70" spans="1:5" x14ac:dyDescent="0.25">
      <c r="A70" t="s">
        <v>155</v>
      </c>
      <c r="B70" t="s">
        <v>156</v>
      </c>
      <c r="C70" s="2">
        <v>186</v>
      </c>
      <c r="D70" s="4">
        <f>ROUND(C70*Totals!$B$13,)</f>
        <v>16317</v>
      </c>
      <c r="E70" s="4">
        <f>ROUND(D70/3,)</f>
        <v>5439</v>
      </c>
    </row>
    <row r="71" spans="1:5" x14ac:dyDescent="0.25">
      <c r="A71" t="s">
        <v>159</v>
      </c>
      <c r="B71" t="s">
        <v>156</v>
      </c>
      <c r="C71" s="2">
        <v>439</v>
      </c>
      <c r="D71" s="4">
        <f>ROUND(C71*Totals!$B$13,)</f>
        <v>38512</v>
      </c>
      <c r="E71" s="4">
        <f>ROUND(D71/3,)</f>
        <v>12837</v>
      </c>
    </row>
    <row r="72" spans="1:5" x14ac:dyDescent="0.25">
      <c r="A72" t="s">
        <v>158</v>
      </c>
      <c r="B72" t="s">
        <v>156</v>
      </c>
      <c r="C72" s="2">
        <v>404</v>
      </c>
      <c r="D72" s="4">
        <f>ROUND(C72*Totals!$B$13,)</f>
        <v>35442</v>
      </c>
      <c r="E72" s="4">
        <f>ROUND(D72/3,)</f>
        <v>11814</v>
      </c>
    </row>
    <row r="73" spans="1:5" x14ac:dyDescent="0.25">
      <c r="A73" t="s">
        <v>157</v>
      </c>
      <c r="B73" t="s">
        <v>156</v>
      </c>
      <c r="C73" s="2">
        <v>268</v>
      </c>
      <c r="D73" s="4">
        <f>ROUND(C73*Totals!$B$13,)</f>
        <v>23511</v>
      </c>
      <c r="E73" s="4">
        <f>ROUND(D73/3,)</f>
        <v>7837</v>
      </c>
    </row>
    <row r="74" spans="1:5" x14ac:dyDescent="0.25">
      <c r="A74" t="s">
        <v>163</v>
      </c>
      <c r="B74" t="s">
        <v>156</v>
      </c>
      <c r="C74" s="2">
        <v>1495</v>
      </c>
      <c r="D74" s="4">
        <f>ROUND(C74*Totals!$B$13,)</f>
        <v>131152</v>
      </c>
      <c r="E74" s="4">
        <f>ROUND(D74/3,)</f>
        <v>43717</v>
      </c>
    </row>
    <row r="75" spans="1:5" x14ac:dyDescent="0.25">
      <c r="A75" t="s">
        <v>160</v>
      </c>
      <c r="B75" t="s">
        <v>156</v>
      </c>
      <c r="C75" s="2">
        <v>935</v>
      </c>
      <c r="D75" s="4">
        <f>ROUND(C75*Totals!$B$13,)</f>
        <v>82025</v>
      </c>
      <c r="E75" s="4">
        <f>ROUND(D75/3,)</f>
        <v>27342</v>
      </c>
    </row>
    <row r="76" spans="1:5" x14ac:dyDescent="0.25">
      <c r="A76" t="s">
        <v>164</v>
      </c>
      <c r="B76" t="s">
        <v>156</v>
      </c>
      <c r="C76" s="2">
        <v>1935</v>
      </c>
      <c r="D76" s="4">
        <f>ROUND(C76*Totals!$B$13,)</f>
        <v>169752</v>
      </c>
      <c r="E76" s="4">
        <f>ROUND(D76/3,)</f>
        <v>56584</v>
      </c>
    </row>
    <row r="77" spans="1:5" x14ac:dyDescent="0.25">
      <c r="A77" t="s">
        <v>161</v>
      </c>
      <c r="B77" t="s">
        <v>156</v>
      </c>
      <c r="C77" s="2">
        <v>1330</v>
      </c>
      <c r="D77" s="4">
        <f>ROUND(C77*Totals!$B$13,)</f>
        <v>116677</v>
      </c>
      <c r="E77" s="4">
        <f>ROUND(D77/3,)</f>
        <v>38892</v>
      </c>
    </row>
    <row r="78" spans="1:5" x14ac:dyDescent="0.25">
      <c r="A78" t="s">
        <v>145</v>
      </c>
      <c r="B78" t="s">
        <v>146</v>
      </c>
      <c r="C78" s="2">
        <v>123</v>
      </c>
      <c r="D78" s="4">
        <f>ROUND(C78*Totals!$B$13,)</f>
        <v>10790</v>
      </c>
      <c r="E78" s="4">
        <f>ROUND(D78/3,)</f>
        <v>3597</v>
      </c>
    </row>
    <row r="79" spans="1:5" x14ac:dyDescent="0.25">
      <c r="A79" t="s">
        <v>151</v>
      </c>
      <c r="B79" t="s">
        <v>146</v>
      </c>
      <c r="C79" s="2">
        <v>242</v>
      </c>
      <c r="D79" s="4">
        <f>ROUND(C79*Totals!$B$13,)</f>
        <v>21230</v>
      </c>
      <c r="E79" s="4">
        <f>ROUND(D79/3,)</f>
        <v>7077</v>
      </c>
    </row>
    <row r="80" spans="1:5" x14ac:dyDescent="0.25">
      <c r="A80" t="s">
        <v>149</v>
      </c>
      <c r="B80" t="s">
        <v>146</v>
      </c>
      <c r="C80" s="2">
        <v>226</v>
      </c>
      <c r="D80" s="4">
        <f>ROUND(C80*Totals!$B$13,)</f>
        <v>19826</v>
      </c>
      <c r="E80" s="4">
        <f>ROUND(D80/3,)</f>
        <v>6609</v>
      </c>
    </row>
    <row r="81" spans="1:5" x14ac:dyDescent="0.25">
      <c r="A81" t="s">
        <v>148</v>
      </c>
      <c r="B81" t="s">
        <v>146</v>
      </c>
      <c r="C81" s="2">
        <v>177</v>
      </c>
      <c r="D81" s="4">
        <f>ROUND(C81*Totals!$B$13,)</f>
        <v>15528</v>
      </c>
      <c r="E81" s="4">
        <f>ROUND(D81/3,)</f>
        <v>5176</v>
      </c>
    </row>
    <row r="82" spans="1:5" x14ac:dyDescent="0.25">
      <c r="A82" t="s">
        <v>153</v>
      </c>
      <c r="B82" t="s">
        <v>146</v>
      </c>
      <c r="C82" s="2">
        <v>810</v>
      </c>
      <c r="D82" s="4">
        <f>ROUND(C82*Totals!$B$13,)</f>
        <v>71059</v>
      </c>
      <c r="E82" s="4">
        <f>ROUND(D82/3,)</f>
        <v>23686</v>
      </c>
    </row>
    <row r="83" spans="1:5" x14ac:dyDescent="0.25">
      <c r="A83" t="s">
        <v>147</v>
      </c>
      <c r="B83" t="s">
        <v>146</v>
      </c>
      <c r="C83" s="2">
        <v>144</v>
      </c>
      <c r="D83" s="4">
        <f>ROUND(C83*Totals!$B$13,)</f>
        <v>12633</v>
      </c>
      <c r="E83" s="4">
        <f>ROUND(D83/3,)</f>
        <v>4211</v>
      </c>
    </row>
    <row r="84" spans="1:5" x14ac:dyDescent="0.25">
      <c r="A84" t="s">
        <v>150</v>
      </c>
      <c r="B84" t="s">
        <v>146</v>
      </c>
      <c r="C84" s="2">
        <v>226</v>
      </c>
      <c r="D84" s="4">
        <f>ROUND(C84*Totals!$B$13,)</f>
        <v>19826</v>
      </c>
      <c r="E84" s="4">
        <f>ROUND(D84/3,)</f>
        <v>6609</v>
      </c>
    </row>
    <row r="85" spans="1:5" x14ac:dyDescent="0.25">
      <c r="A85" t="s">
        <v>154</v>
      </c>
      <c r="B85" t="s">
        <v>146</v>
      </c>
      <c r="C85" s="2">
        <v>1708</v>
      </c>
      <c r="D85" s="4">
        <f>ROUND(C85*Totals!$B$13,)</f>
        <v>149838</v>
      </c>
      <c r="E85" s="4">
        <f>ROUND(D85/3,)</f>
        <v>49946</v>
      </c>
    </row>
    <row r="86" spans="1:5" x14ac:dyDescent="0.25">
      <c r="A86" t="s">
        <v>152</v>
      </c>
      <c r="B86" t="s">
        <v>146</v>
      </c>
      <c r="C86" s="2">
        <v>524</v>
      </c>
      <c r="D86" s="4">
        <f>ROUND(C86*Totals!$B$13,)</f>
        <v>45969</v>
      </c>
      <c r="E86" s="4">
        <f>ROUND(D86/3,)</f>
        <v>15323</v>
      </c>
    </row>
    <row r="87" spans="1:5" x14ac:dyDescent="0.25">
      <c r="A87" t="s">
        <v>142</v>
      </c>
      <c r="B87" t="s">
        <v>143</v>
      </c>
      <c r="C87" s="2">
        <v>353</v>
      </c>
      <c r="D87" s="4">
        <f>ROUND(C87*Totals!$B$13,)</f>
        <v>30968</v>
      </c>
      <c r="E87" s="4">
        <f>ROUND(D87/3,)</f>
        <v>10323</v>
      </c>
    </row>
    <row r="88" spans="1:5" x14ac:dyDescent="0.25">
      <c r="A88" t="s">
        <v>144</v>
      </c>
      <c r="B88" t="s">
        <v>143</v>
      </c>
      <c r="C88" s="2">
        <v>5359</v>
      </c>
      <c r="D88" s="4">
        <f>ROUND(C88*Totals!$B$13,)</f>
        <v>470131</v>
      </c>
      <c r="E88" s="4">
        <f>ROUND(D88/3,)</f>
        <v>156710</v>
      </c>
    </row>
    <row r="89" spans="1:5" x14ac:dyDescent="0.25">
      <c r="A89" t="s">
        <v>136</v>
      </c>
      <c r="B89" t="s">
        <v>135</v>
      </c>
      <c r="C89" s="2">
        <v>95</v>
      </c>
      <c r="D89" s="4">
        <f>ROUND(C89*Totals!$B$13,)</f>
        <v>8334</v>
      </c>
      <c r="E89" s="4">
        <f>ROUND(D89/3,)</f>
        <v>2778</v>
      </c>
    </row>
    <row r="90" spans="1:5" x14ac:dyDescent="0.25">
      <c r="A90" t="s">
        <v>141</v>
      </c>
      <c r="B90" t="s">
        <v>135</v>
      </c>
      <c r="C90" s="2">
        <v>34411</v>
      </c>
      <c r="D90" s="4">
        <f>ROUND(C90*Totals!$B$13,)</f>
        <v>3018784</v>
      </c>
      <c r="E90" s="4">
        <f>ROUND(D90/3,)</f>
        <v>1006261</v>
      </c>
    </row>
    <row r="91" spans="1:5" x14ac:dyDescent="0.25">
      <c r="A91" t="s">
        <v>134</v>
      </c>
      <c r="B91" t="s">
        <v>135</v>
      </c>
      <c r="C91" s="2">
        <v>70</v>
      </c>
      <c r="D91" s="4">
        <f>ROUND(C91*Totals!$B$13,)</f>
        <v>6141</v>
      </c>
      <c r="E91" s="4">
        <f>ROUND(D91/3,)</f>
        <v>2047</v>
      </c>
    </row>
    <row r="92" spans="1:5" x14ac:dyDescent="0.25">
      <c r="A92" t="s">
        <v>140</v>
      </c>
      <c r="B92" t="s">
        <v>135</v>
      </c>
      <c r="C92" s="2">
        <v>7328</v>
      </c>
      <c r="D92" s="4">
        <f>ROUND(C92*Totals!$B$13,)</f>
        <v>642866</v>
      </c>
      <c r="E92" s="4">
        <f>ROUND(D92/3,)</f>
        <v>214289</v>
      </c>
    </row>
    <row r="93" spans="1:5" x14ac:dyDescent="0.25">
      <c r="A93" t="s">
        <v>137</v>
      </c>
      <c r="B93" t="s">
        <v>135</v>
      </c>
      <c r="C93" s="2">
        <v>418</v>
      </c>
      <c r="D93" s="4">
        <f>ROUND(C93*Totals!$B$13,)</f>
        <v>36670</v>
      </c>
      <c r="E93" s="4">
        <f>ROUND(D93/3,)</f>
        <v>12223</v>
      </c>
    </row>
    <row r="94" spans="1:5" x14ac:dyDescent="0.25">
      <c r="A94" t="s">
        <v>138</v>
      </c>
      <c r="B94" t="s">
        <v>135</v>
      </c>
      <c r="C94" s="2">
        <v>558</v>
      </c>
      <c r="D94" s="4">
        <f>ROUND(C94*Totals!$B$13,)</f>
        <v>48952</v>
      </c>
      <c r="E94" s="4">
        <f>ROUND(D94/3,)</f>
        <v>16317</v>
      </c>
    </row>
    <row r="95" spans="1:5" x14ac:dyDescent="0.25">
      <c r="A95" t="s">
        <v>139</v>
      </c>
      <c r="B95" t="s">
        <v>135</v>
      </c>
      <c r="C95" s="2">
        <v>3227</v>
      </c>
      <c r="D95" s="4">
        <f>ROUND(C95*Totals!$B$13,)</f>
        <v>283096</v>
      </c>
      <c r="E95" s="4">
        <f>ROUND(D95/3,)</f>
        <v>94365</v>
      </c>
    </row>
    <row r="96" spans="1:5" x14ac:dyDescent="0.25">
      <c r="A96" t="s">
        <v>128</v>
      </c>
      <c r="B96" t="s">
        <v>129</v>
      </c>
      <c r="C96" s="2">
        <v>718</v>
      </c>
      <c r="D96" s="4">
        <f>ROUND(C96*Totals!$B$13,)</f>
        <v>62988</v>
      </c>
      <c r="E96" s="4">
        <f>ROUND(D96/3,)</f>
        <v>20996</v>
      </c>
    </row>
    <row r="97" spans="1:5" x14ac:dyDescent="0.25">
      <c r="A97" t="s">
        <v>131</v>
      </c>
      <c r="B97" t="s">
        <v>129</v>
      </c>
      <c r="C97" s="2">
        <v>955</v>
      </c>
      <c r="D97" s="4">
        <f>ROUND(C97*Totals!$B$13,)</f>
        <v>83780</v>
      </c>
      <c r="E97" s="4">
        <f>ROUND(D97/3,)</f>
        <v>27927</v>
      </c>
    </row>
    <row r="98" spans="1:5" x14ac:dyDescent="0.25">
      <c r="A98" t="s">
        <v>132</v>
      </c>
      <c r="B98" t="s">
        <v>129</v>
      </c>
      <c r="C98" s="2">
        <v>1793</v>
      </c>
      <c r="D98" s="4">
        <f>ROUND(C98*Totals!$B$13,)</f>
        <v>157295</v>
      </c>
      <c r="E98" s="4">
        <f>ROUND(D98/3,)</f>
        <v>52432</v>
      </c>
    </row>
    <row r="99" spans="1:5" x14ac:dyDescent="0.25">
      <c r="A99" t="s">
        <v>133</v>
      </c>
      <c r="B99" t="s">
        <v>129</v>
      </c>
      <c r="C99" s="2">
        <v>6315</v>
      </c>
      <c r="D99" s="4">
        <f>ROUND(C99*Totals!$B$13,)</f>
        <v>553998</v>
      </c>
      <c r="E99" s="4">
        <f>ROUND(D99/3,)</f>
        <v>184666</v>
      </c>
    </row>
    <row r="100" spans="1:5" x14ac:dyDescent="0.25">
      <c r="A100" t="s">
        <v>130</v>
      </c>
      <c r="B100" t="s">
        <v>129</v>
      </c>
      <c r="C100" s="2">
        <v>861</v>
      </c>
      <c r="D100" s="4">
        <f>ROUND(C100*Totals!$B$13,)</f>
        <v>75533</v>
      </c>
      <c r="E100" s="4">
        <f>ROUND(D100/3,)</f>
        <v>25178</v>
      </c>
    </row>
    <row r="101" spans="1:5" x14ac:dyDescent="0.25">
      <c r="A101" t="s">
        <v>122</v>
      </c>
      <c r="B101" t="s">
        <v>123</v>
      </c>
      <c r="C101" s="2">
        <v>123</v>
      </c>
      <c r="D101" s="4">
        <f>ROUND(C101*Totals!$B$13,)</f>
        <v>10790</v>
      </c>
      <c r="E101" s="4">
        <f>ROUND(D101/3,)</f>
        <v>3597</v>
      </c>
    </row>
    <row r="102" spans="1:5" x14ac:dyDescent="0.25">
      <c r="A102" t="s">
        <v>125</v>
      </c>
      <c r="B102" t="s">
        <v>123</v>
      </c>
      <c r="C102" s="2">
        <v>517</v>
      </c>
      <c r="D102" s="4">
        <f>ROUND(C102*Totals!$B$13,)</f>
        <v>45355</v>
      </c>
      <c r="E102" s="4">
        <f>ROUND(D102/3,)</f>
        <v>15118</v>
      </c>
    </row>
    <row r="103" spans="1:5" x14ac:dyDescent="0.25">
      <c r="A103" t="s">
        <v>124</v>
      </c>
      <c r="B103" t="s">
        <v>123</v>
      </c>
      <c r="C103" s="2">
        <v>410</v>
      </c>
      <c r="D103" s="4">
        <f>ROUND(C103*Totals!$B$13,)</f>
        <v>35968</v>
      </c>
      <c r="E103" s="4">
        <f>ROUND(D103/3,)</f>
        <v>11989</v>
      </c>
    </row>
    <row r="104" spans="1:5" x14ac:dyDescent="0.25">
      <c r="A104" t="s">
        <v>127</v>
      </c>
      <c r="B104" t="s">
        <v>123</v>
      </c>
      <c r="C104" s="2">
        <v>4929</v>
      </c>
      <c r="D104" s="4">
        <f>ROUND(C104*Totals!$B$13,)</f>
        <v>432408</v>
      </c>
      <c r="E104" s="4">
        <f>ROUND(D104/3,)</f>
        <v>144136</v>
      </c>
    </row>
    <row r="105" spans="1:5" x14ac:dyDescent="0.25">
      <c r="A105" t="s">
        <v>126</v>
      </c>
      <c r="B105" t="s">
        <v>123</v>
      </c>
      <c r="C105" s="2">
        <v>607</v>
      </c>
      <c r="D105" s="4">
        <f>ROUND(C105*Totals!$B$13,)</f>
        <v>53250</v>
      </c>
      <c r="E105" s="4">
        <f>ROUND(D105/3,)</f>
        <v>17750</v>
      </c>
    </row>
    <row r="106" spans="1:5" x14ac:dyDescent="0.25">
      <c r="A106" t="s">
        <v>121</v>
      </c>
      <c r="B106" t="s">
        <v>112</v>
      </c>
      <c r="C106" s="2">
        <v>3609</v>
      </c>
      <c r="D106" s="4">
        <f>ROUND(C106*Totals!$B$13,)</f>
        <v>316608</v>
      </c>
      <c r="E106" s="4">
        <f>ROUND(D106/3,)</f>
        <v>105536</v>
      </c>
    </row>
    <row r="107" spans="1:5" x14ac:dyDescent="0.25">
      <c r="A107" t="s">
        <v>120</v>
      </c>
      <c r="B107" t="s">
        <v>112</v>
      </c>
      <c r="C107" s="2">
        <v>2648</v>
      </c>
      <c r="D107" s="4">
        <f>ROUND(C107*Totals!$B$13,)</f>
        <v>232302</v>
      </c>
      <c r="E107" s="4">
        <f>ROUND(D107/3,)</f>
        <v>77434</v>
      </c>
    </row>
    <row r="108" spans="1:5" x14ac:dyDescent="0.25">
      <c r="A108" t="s">
        <v>119</v>
      </c>
      <c r="B108" t="s">
        <v>112</v>
      </c>
      <c r="C108" s="2">
        <v>718</v>
      </c>
      <c r="D108" s="4">
        <f>ROUND(C108*Totals!$B$13,)</f>
        <v>62988</v>
      </c>
      <c r="E108" s="4">
        <f>ROUND(D108/3,)</f>
        <v>20996</v>
      </c>
    </row>
    <row r="109" spans="1:5" x14ac:dyDescent="0.25">
      <c r="A109" t="s">
        <v>116</v>
      </c>
      <c r="B109" t="s">
        <v>112</v>
      </c>
      <c r="C109" s="2">
        <v>391</v>
      </c>
      <c r="D109" s="4">
        <f>ROUND(C109*Totals!$B$13,)</f>
        <v>34301</v>
      </c>
      <c r="E109" s="4">
        <f>ROUND(D109/3,)</f>
        <v>11434</v>
      </c>
    </row>
    <row r="110" spans="1:5" x14ac:dyDescent="0.25">
      <c r="A110" t="s">
        <v>117</v>
      </c>
      <c r="B110" t="s">
        <v>112</v>
      </c>
      <c r="C110" s="2">
        <v>486</v>
      </c>
      <c r="D110" s="4">
        <f>ROUND(C110*Totals!$B$13,)</f>
        <v>42635</v>
      </c>
      <c r="E110" s="4">
        <f>ROUND(D110/3,)</f>
        <v>14212</v>
      </c>
    </row>
    <row r="111" spans="1:5" x14ac:dyDescent="0.25">
      <c r="A111" t="s">
        <v>113</v>
      </c>
      <c r="B111" t="s">
        <v>112</v>
      </c>
      <c r="C111" s="2">
        <v>239</v>
      </c>
      <c r="D111" s="4">
        <f>ROUND(C111*Totals!$B$13,)</f>
        <v>20967</v>
      </c>
      <c r="E111" s="4">
        <f>ROUND(D111/3,)</f>
        <v>6989</v>
      </c>
    </row>
    <row r="112" spans="1:5" x14ac:dyDescent="0.25">
      <c r="A112" t="s">
        <v>111</v>
      </c>
      <c r="B112" t="s">
        <v>112</v>
      </c>
      <c r="C112" s="2">
        <v>114</v>
      </c>
      <c r="D112" s="4">
        <f>ROUND(C112*Totals!$B$13,)</f>
        <v>10001</v>
      </c>
      <c r="E112" s="4">
        <f>ROUND(D112/3,)</f>
        <v>3334</v>
      </c>
    </row>
    <row r="113" spans="1:5" x14ac:dyDescent="0.25">
      <c r="A113" t="s">
        <v>114</v>
      </c>
      <c r="B113" t="s">
        <v>112</v>
      </c>
      <c r="C113" s="2">
        <v>328</v>
      </c>
      <c r="D113" s="4">
        <f>ROUND(C113*Totals!$B$13,)</f>
        <v>28775</v>
      </c>
      <c r="E113" s="4">
        <f>ROUND(D113/3,)</f>
        <v>9592</v>
      </c>
    </row>
    <row r="114" spans="1:5" x14ac:dyDescent="0.25">
      <c r="A114" t="s">
        <v>118</v>
      </c>
      <c r="B114" t="s">
        <v>112</v>
      </c>
      <c r="C114" s="2">
        <v>657</v>
      </c>
      <c r="D114" s="4">
        <f>ROUND(C114*Totals!$B$13,)</f>
        <v>57637</v>
      </c>
      <c r="E114" s="4">
        <f>ROUND(D114/3,)</f>
        <v>19212</v>
      </c>
    </row>
    <row r="115" spans="1:5" x14ac:dyDescent="0.25">
      <c r="A115" t="s">
        <v>115</v>
      </c>
      <c r="B115" t="s">
        <v>112</v>
      </c>
      <c r="C115" s="2">
        <v>334</v>
      </c>
      <c r="D115" s="4">
        <f>ROUND(C115*Totals!$B$13,)</f>
        <v>29301</v>
      </c>
      <c r="E115" s="4">
        <f>ROUND(D115/3,)</f>
        <v>9767</v>
      </c>
    </row>
    <row r="116" spans="1:5" x14ac:dyDescent="0.25">
      <c r="A116" t="s">
        <v>109</v>
      </c>
      <c r="B116" t="s">
        <v>110</v>
      </c>
      <c r="C116" s="2">
        <v>4320</v>
      </c>
      <c r="D116" s="4">
        <f>ROUND(C116*Totals!$B$13,)</f>
        <v>378982</v>
      </c>
      <c r="E116" s="4">
        <f>ROUND(D116/3,)</f>
        <v>126327</v>
      </c>
    </row>
    <row r="117" spans="1:5" x14ac:dyDescent="0.25">
      <c r="A117" t="s">
        <v>108</v>
      </c>
      <c r="B117" t="s">
        <v>105</v>
      </c>
      <c r="C117" s="2">
        <v>497</v>
      </c>
      <c r="D117" s="4">
        <f>ROUND(C117*Totals!$B$13,)</f>
        <v>43600</v>
      </c>
      <c r="E117" s="4">
        <f>ROUND(D117/3,)</f>
        <v>14533</v>
      </c>
    </row>
    <row r="118" spans="1:5" x14ac:dyDescent="0.25">
      <c r="A118" t="s">
        <v>106</v>
      </c>
      <c r="B118" t="s">
        <v>105</v>
      </c>
      <c r="C118" s="2">
        <v>175</v>
      </c>
      <c r="D118" s="4">
        <f>ROUND(C118*Totals!$B$13,)</f>
        <v>15352</v>
      </c>
      <c r="E118" s="4">
        <f>ROUND(D118/3,)</f>
        <v>5117</v>
      </c>
    </row>
    <row r="119" spans="1:5" x14ac:dyDescent="0.25">
      <c r="A119" t="s">
        <v>104</v>
      </c>
      <c r="B119" t="s">
        <v>105</v>
      </c>
      <c r="C119" s="2">
        <v>156</v>
      </c>
      <c r="D119" s="4">
        <f>ROUND(C119*Totals!$B$13,)</f>
        <v>13685</v>
      </c>
      <c r="E119" s="4">
        <f>ROUND(D119/3,)</f>
        <v>4562</v>
      </c>
    </row>
    <row r="120" spans="1:5" x14ac:dyDescent="0.25">
      <c r="A120" t="s">
        <v>107</v>
      </c>
      <c r="B120" t="s">
        <v>105</v>
      </c>
      <c r="C120" s="2">
        <v>430</v>
      </c>
      <c r="D120" s="4">
        <f>ROUND(C120*Totals!$B$13,)</f>
        <v>37723</v>
      </c>
      <c r="E120" s="4">
        <f>ROUND(D120/3,)</f>
        <v>12574</v>
      </c>
    </row>
    <row r="121" spans="1:5" x14ac:dyDescent="0.25">
      <c r="A121" t="s">
        <v>103</v>
      </c>
      <c r="B121" t="s">
        <v>100</v>
      </c>
      <c r="C121" s="2">
        <v>619</v>
      </c>
      <c r="D121" s="4">
        <f>ROUND(C121*Totals!$B$13,)</f>
        <v>54303</v>
      </c>
      <c r="E121" s="4">
        <f>ROUND(D121/3,)</f>
        <v>18101</v>
      </c>
    </row>
    <row r="122" spans="1:5" x14ac:dyDescent="0.25">
      <c r="A122" t="s">
        <v>101</v>
      </c>
      <c r="B122" t="s">
        <v>100</v>
      </c>
      <c r="C122" s="2">
        <v>276</v>
      </c>
      <c r="D122" s="4">
        <f>ROUND(C122*Totals!$B$13,)</f>
        <v>24213</v>
      </c>
      <c r="E122" s="4">
        <f>ROUND(D122/3,)</f>
        <v>8071</v>
      </c>
    </row>
    <row r="123" spans="1:5" x14ac:dyDescent="0.25">
      <c r="A123" t="s">
        <v>102</v>
      </c>
      <c r="B123" t="s">
        <v>100</v>
      </c>
      <c r="C123" s="2">
        <v>503</v>
      </c>
      <c r="D123" s="4">
        <f>ROUND(C123*Totals!$B$13,)</f>
        <v>44127</v>
      </c>
      <c r="E123" s="4">
        <f>ROUND(D123/3,)</f>
        <v>14709</v>
      </c>
    </row>
    <row r="124" spans="1:5" x14ac:dyDescent="0.25">
      <c r="A124" t="s">
        <v>99</v>
      </c>
      <c r="B124" t="s">
        <v>100</v>
      </c>
      <c r="C124" s="2">
        <v>214</v>
      </c>
      <c r="D124" s="4">
        <f>ROUND(C124*Totals!$B$13,)</f>
        <v>18774</v>
      </c>
      <c r="E124" s="4">
        <f>ROUND(D124/3,)</f>
        <v>6258</v>
      </c>
    </row>
    <row r="125" spans="1:5" x14ac:dyDescent="0.25">
      <c r="A125" t="s">
        <v>97</v>
      </c>
      <c r="B125" t="s">
        <v>96</v>
      </c>
      <c r="C125" s="2">
        <v>3684</v>
      </c>
      <c r="D125" s="4">
        <f>ROUND(C125*Totals!$B$13,)</f>
        <v>323187</v>
      </c>
      <c r="E125" s="4">
        <f>ROUND(D125/3,)</f>
        <v>107729</v>
      </c>
    </row>
    <row r="126" spans="1:5" x14ac:dyDescent="0.25">
      <c r="A126" t="s">
        <v>95</v>
      </c>
      <c r="B126" t="s">
        <v>96</v>
      </c>
      <c r="C126" s="2">
        <v>1990</v>
      </c>
      <c r="D126" s="4">
        <f>ROUND(C126*Totals!$B$13,)</f>
        <v>174577</v>
      </c>
      <c r="E126" s="4">
        <f>ROUND(D126/3,)</f>
        <v>58192</v>
      </c>
    </row>
    <row r="127" spans="1:5" x14ac:dyDescent="0.25">
      <c r="A127" t="s">
        <v>89</v>
      </c>
      <c r="B127" t="s">
        <v>82</v>
      </c>
      <c r="C127" s="2">
        <v>1496</v>
      </c>
      <c r="D127" s="4">
        <f>ROUND(C127*Totals!$B$13,)</f>
        <v>131240</v>
      </c>
      <c r="E127" s="4">
        <f>ROUND(D127/3,)</f>
        <v>43747</v>
      </c>
    </row>
    <row r="128" spans="1:5" x14ac:dyDescent="0.25">
      <c r="A128" t="s">
        <v>94</v>
      </c>
      <c r="B128" t="s">
        <v>82</v>
      </c>
      <c r="C128" s="2">
        <v>7396</v>
      </c>
      <c r="D128" s="4">
        <f>ROUND(C128*Totals!$B$13,)</f>
        <v>648831</v>
      </c>
      <c r="E128" s="4">
        <f>ROUND(D128/3,)</f>
        <v>216277</v>
      </c>
    </row>
    <row r="129" spans="1:5" x14ac:dyDescent="0.25">
      <c r="A129" t="s">
        <v>88</v>
      </c>
      <c r="B129" t="s">
        <v>82</v>
      </c>
      <c r="C129" s="2">
        <v>1359</v>
      </c>
      <c r="D129" s="4">
        <f>ROUND(C129*Totals!$B$13,)</f>
        <v>119221</v>
      </c>
      <c r="E129" s="4">
        <f>ROUND(D129/3,)</f>
        <v>39740</v>
      </c>
    </row>
    <row r="130" spans="1:5" x14ac:dyDescent="0.25">
      <c r="A130" t="s">
        <v>81</v>
      </c>
      <c r="B130" t="s">
        <v>82</v>
      </c>
      <c r="C130" s="2">
        <v>265</v>
      </c>
      <c r="D130" s="4">
        <f>ROUND(C130*Totals!$B$13,)</f>
        <v>23248</v>
      </c>
      <c r="E130" s="4">
        <f>ROUND(D130/3,)</f>
        <v>7749</v>
      </c>
    </row>
    <row r="131" spans="1:5" x14ac:dyDescent="0.25">
      <c r="A131" t="s">
        <v>87</v>
      </c>
      <c r="B131" t="s">
        <v>82</v>
      </c>
      <c r="C131" s="2">
        <v>1165</v>
      </c>
      <c r="D131" s="4">
        <f>ROUND(C131*Totals!$B$13,)</f>
        <v>102202</v>
      </c>
      <c r="E131" s="4">
        <f>ROUND(D131/3,)</f>
        <v>34067</v>
      </c>
    </row>
    <row r="132" spans="1:5" x14ac:dyDescent="0.25">
      <c r="A132" t="s">
        <v>92</v>
      </c>
      <c r="B132" t="s">
        <v>82</v>
      </c>
      <c r="C132" s="2">
        <v>3587</v>
      </c>
      <c r="D132" s="4">
        <f>ROUND(C132*Totals!$B$13,)</f>
        <v>314678</v>
      </c>
      <c r="E132" s="4">
        <f>ROUND(D132/3,)</f>
        <v>104893</v>
      </c>
    </row>
    <row r="133" spans="1:5" x14ac:dyDescent="0.25">
      <c r="A133" t="s">
        <v>93</v>
      </c>
      <c r="B133" t="s">
        <v>82</v>
      </c>
      <c r="C133" s="2">
        <v>3666</v>
      </c>
      <c r="D133" s="4">
        <f>ROUND(C133*Totals!$B$13,)</f>
        <v>321608</v>
      </c>
      <c r="E133" s="4">
        <f>ROUND(D133/3,)</f>
        <v>107203</v>
      </c>
    </row>
    <row r="134" spans="1:5" x14ac:dyDescent="0.25">
      <c r="A134" t="s">
        <v>85</v>
      </c>
      <c r="B134" t="s">
        <v>82</v>
      </c>
      <c r="C134" s="2">
        <v>560</v>
      </c>
      <c r="D134" s="4">
        <f>ROUND(C134*Totals!$B$13,)</f>
        <v>49127</v>
      </c>
      <c r="E134" s="4">
        <f>ROUND(D134/3,)</f>
        <v>16376</v>
      </c>
    </row>
    <row r="135" spans="1:5" x14ac:dyDescent="0.25">
      <c r="A135" t="s">
        <v>90</v>
      </c>
      <c r="B135" t="s">
        <v>82</v>
      </c>
      <c r="C135" s="2">
        <v>1557</v>
      </c>
      <c r="D135" s="4">
        <f>ROUND(C135*Totals!$B$13,)</f>
        <v>136591</v>
      </c>
      <c r="E135" s="4">
        <f>ROUND(D135/3,)</f>
        <v>45530</v>
      </c>
    </row>
    <row r="136" spans="1:5" x14ac:dyDescent="0.25">
      <c r="A136" t="s">
        <v>91</v>
      </c>
      <c r="B136" t="s">
        <v>82</v>
      </c>
      <c r="C136" s="2">
        <v>3538</v>
      </c>
      <c r="D136" s="4">
        <f>ROUND(C136*Totals!$B$13,)</f>
        <v>310379</v>
      </c>
      <c r="E136" s="4">
        <f>ROUND(D136/3,)</f>
        <v>103460</v>
      </c>
    </row>
    <row r="137" spans="1:5" x14ac:dyDescent="0.25">
      <c r="A137" t="s">
        <v>86</v>
      </c>
      <c r="B137" t="s">
        <v>82</v>
      </c>
      <c r="C137" s="2">
        <v>1082</v>
      </c>
      <c r="D137" s="4">
        <f>ROUND(C137*Totals!$B$13,)</f>
        <v>94921</v>
      </c>
      <c r="E137" s="4">
        <f>ROUND(D137/3,)</f>
        <v>31640</v>
      </c>
    </row>
    <row r="138" spans="1:5" x14ac:dyDescent="0.25">
      <c r="A138" t="s">
        <v>83</v>
      </c>
      <c r="B138" t="s">
        <v>82</v>
      </c>
      <c r="C138" s="2">
        <v>320</v>
      </c>
      <c r="D138" s="4">
        <f>ROUND(C138*Totals!$B$13,)</f>
        <v>28073</v>
      </c>
      <c r="E138" s="4">
        <f>ROUND(D138/3,)</f>
        <v>9358</v>
      </c>
    </row>
    <row r="139" spans="1:5" x14ac:dyDescent="0.25">
      <c r="A139" t="s">
        <v>84</v>
      </c>
      <c r="B139" t="s">
        <v>82</v>
      </c>
      <c r="C139" s="2">
        <v>376</v>
      </c>
      <c r="D139" s="4">
        <f>ROUND(C139*Totals!$B$13,)</f>
        <v>32985</v>
      </c>
      <c r="E139" s="4">
        <f>ROUND(D139/3,)</f>
        <v>10995</v>
      </c>
    </row>
    <row r="140" spans="1:5" x14ac:dyDescent="0.25">
      <c r="A140" t="s">
        <v>75</v>
      </c>
      <c r="B140" t="s">
        <v>69</v>
      </c>
      <c r="C140" s="2">
        <v>814</v>
      </c>
      <c r="D140" s="4">
        <f>ROUND(C140*Totals!$B$13,)</f>
        <v>71410</v>
      </c>
      <c r="E140" s="4">
        <f>ROUND(D140/3,)</f>
        <v>23803</v>
      </c>
    </row>
    <row r="141" spans="1:5" x14ac:dyDescent="0.25">
      <c r="A141" t="s">
        <v>77</v>
      </c>
      <c r="B141" t="s">
        <v>69</v>
      </c>
      <c r="C141" s="2">
        <v>1055</v>
      </c>
      <c r="D141" s="4">
        <f>ROUND(C141*Totals!$B$13,)</f>
        <v>92552</v>
      </c>
      <c r="E141" s="4">
        <f>ROUND(D141/3,)</f>
        <v>30851</v>
      </c>
    </row>
    <row r="142" spans="1:5" x14ac:dyDescent="0.25">
      <c r="A142" t="s">
        <v>73</v>
      </c>
      <c r="B142" t="s">
        <v>69</v>
      </c>
      <c r="C142" s="2">
        <v>567</v>
      </c>
      <c r="D142" s="4">
        <f>ROUND(C142*Totals!$B$13,)</f>
        <v>49741</v>
      </c>
      <c r="E142" s="4">
        <f>ROUND(D142/3,)</f>
        <v>16580</v>
      </c>
    </row>
    <row r="143" spans="1:5" x14ac:dyDescent="0.25">
      <c r="A143" t="s">
        <v>76</v>
      </c>
      <c r="B143" t="s">
        <v>69</v>
      </c>
      <c r="C143" s="2">
        <v>885</v>
      </c>
      <c r="D143" s="4">
        <f>ROUND(C143*Totals!$B$13,)</f>
        <v>77639</v>
      </c>
      <c r="E143" s="4">
        <f>ROUND(D143/3,)</f>
        <v>25880</v>
      </c>
    </row>
    <row r="144" spans="1:5" x14ac:dyDescent="0.25">
      <c r="A144" t="s">
        <v>72</v>
      </c>
      <c r="B144" t="s">
        <v>69</v>
      </c>
      <c r="C144" s="2">
        <v>476</v>
      </c>
      <c r="D144" s="4">
        <f>ROUND(C144*Totals!$B$13,)</f>
        <v>41758</v>
      </c>
      <c r="E144" s="4">
        <f>ROUND(D144/3,)</f>
        <v>13919</v>
      </c>
    </row>
    <row r="145" spans="1:5" x14ac:dyDescent="0.25">
      <c r="A145" t="s">
        <v>70</v>
      </c>
      <c r="B145" t="s">
        <v>69</v>
      </c>
      <c r="C145" s="2">
        <v>358</v>
      </c>
      <c r="D145" s="4">
        <f>ROUND(C145*Totals!$B$13,)</f>
        <v>31406</v>
      </c>
      <c r="E145" s="4">
        <f>ROUND(D145/3,)</f>
        <v>10469</v>
      </c>
    </row>
    <row r="146" spans="1:5" x14ac:dyDescent="0.25">
      <c r="A146" t="s">
        <v>68</v>
      </c>
      <c r="B146" t="s">
        <v>69</v>
      </c>
      <c r="C146" s="2">
        <v>334</v>
      </c>
      <c r="D146" s="4">
        <f>ROUND(C146*Totals!$B$13,)</f>
        <v>29301</v>
      </c>
      <c r="E146" s="4">
        <f>ROUND(D146/3,)</f>
        <v>9767</v>
      </c>
    </row>
    <row r="147" spans="1:5" x14ac:dyDescent="0.25">
      <c r="A147" t="s">
        <v>78</v>
      </c>
      <c r="B147" t="s">
        <v>69</v>
      </c>
      <c r="C147" s="2">
        <v>2354</v>
      </c>
      <c r="D147" s="4">
        <f>ROUND(C147*Totals!$B$13,)</f>
        <v>206510</v>
      </c>
      <c r="E147" s="4">
        <f>ROUND(D147/3,)</f>
        <v>68837</v>
      </c>
    </row>
    <row r="148" spans="1:5" x14ac:dyDescent="0.25">
      <c r="A148" t="s">
        <v>74</v>
      </c>
      <c r="B148" t="s">
        <v>69</v>
      </c>
      <c r="C148" s="2">
        <v>745</v>
      </c>
      <c r="D148" s="4">
        <f>ROUND(C148*Totals!$B$13,)</f>
        <v>65357</v>
      </c>
      <c r="E148" s="4">
        <f>ROUND(D148/3,)</f>
        <v>21786</v>
      </c>
    </row>
    <row r="149" spans="1:5" x14ac:dyDescent="0.25">
      <c r="A149" t="s">
        <v>80</v>
      </c>
      <c r="B149" t="s">
        <v>69</v>
      </c>
      <c r="C149" s="2">
        <v>7953</v>
      </c>
      <c r="D149" s="4">
        <f>ROUND(C149*Totals!$B$13,)</f>
        <v>697695</v>
      </c>
      <c r="E149" s="4">
        <f>ROUND(D149/3,)</f>
        <v>232565</v>
      </c>
    </row>
    <row r="150" spans="1:5" x14ac:dyDescent="0.25">
      <c r="A150" t="s">
        <v>79</v>
      </c>
      <c r="B150" t="s">
        <v>69</v>
      </c>
      <c r="C150" s="2">
        <v>2579</v>
      </c>
      <c r="D150" s="4">
        <f>ROUND(C150*Totals!$B$13,)</f>
        <v>226249</v>
      </c>
      <c r="E150" s="4">
        <f>ROUND(D150/3,)</f>
        <v>75416</v>
      </c>
    </row>
    <row r="151" spans="1:5" x14ac:dyDescent="0.25">
      <c r="A151" t="s">
        <v>71</v>
      </c>
      <c r="B151" t="s">
        <v>69</v>
      </c>
      <c r="C151" s="2">
        <v>442</v>
      </c>
      <c r="D151" s="4">
        <f>ROUND(C151*Totals!$B$13,)</f>
        <v>38775</v>
      </c>
      <c r="E151" s="4">
        <f>ROUND(D151/3,)</f>
        <v>12925</v>
      </c>
    </row>
    <row r="152" spans="1:5" x14ac:dyDescent="0.25">
      <c r="A152" t="s">
        <v>64</v>
      </c>
      <c r="B152" t="s">
        <v>62</v>
      </c>
      <c r="C152" s="2">
        <v>1591</v>
      </c>
      <c r="D152" s="4">
        <f>ROUND(C152*Totals!$B$13,)</f>
        <v>139574</v>
      </c>
      <c r="E152" s="4">
        <f>ROUND(D152/3,)</f>
        <v>46525</v>
      </c>
    </row>
    <row r="153" spans="1:5" x14ac:dyDescent="0.25">
      <c r="A153" t="s">
        <v>63</v>
      </c>
      <c r="B153" t="s">
        <v>62</v>
      </c>
      <c r="C153" s="2">
        <v>1542</v>
      </c>
      <c r="D153" s="4">
        <f>ROUND(C153*Totals!$B$13,)</f>
        <v>135275</v>
      </c>
      <c r="E153" s="4">
        <f>ROUND(D153/3,)</f>
        <v>45092</v>
      </c>
    </row>
    <row r="154" spans="1:5" x14ac:dyDescent="0.25">
      <c r="A154" t="s">
        <v>61</v>
      </c>
      <c r="B154" t="s">
        <v>62</v>
      </c>
      <c r="C154" s="2">
        <v>965</v>
      </c>
      <c r="D154" s="4">
        <f>ROUND(C154*Totals!$B$13,)</f>
        <v>84657</v>
      </c>
      <c r="E154" s="4">
        <f>ROUND(D154/3,)</f>
        <v>28219</v>
      </c>
    </row>
    <row r="155" spans="1:5" x14ac:dyDescent="0.25">
      <c r="A155" t="s">
        <v>66</v>
      </c>
      <c r="B155" t="s">
        <v>62</v>
      </c>
      <c r="C155" s="2">
        <v>2248</v>
      </c>
      <c r="D155" s="4">
        <f>ROUND(C155*Totals!$B$13,)</f>
        <v>197211</v>
      </c>
      <c r="E155" s="4">
        <f>ROUND(D155/3,)</f>
        <v>65737</v>
      </c>
    </row>
    <row r="156" spans="1:5" x14ac:dyDescent="0.25">
      <c r="A156" t="s">
        <v>65</v>
      </c>
      <c r="B156" t="s">
        <v>62</v>
      </c>
      <c r="C156" s="2">
        <v>1692</v>
      </c>
      <c r="D156" s="4">
        <f>ROUND(C156*Totals!$B$13,)</f>
        <v>148435</v>
      </c>
      <c r="E156" s="4">
        <f>ROUND(D156/3,)</f>
        <v>49478</v>
      </c>
    </row>
    <row r="157" spans="1:5" x14ac:dyDescent="0.25">
      <c r="A157" t="s">
        <v>67</v>
      </c>
      <c r="B157" t="s">
        <v>62</v>
      </c>
      <c r="C157" s="2">
        <v>8556</v>
      </c>
      <c r="D157" s="4">
        <f>ROUND(C157*Totals!$B$13,)</f>
        <v>750595</v>
      </c>
      <c r="E157" s="4">
        <f>ROUND(D157/3,)</f>
        <v>250198</v>
      </c>
    </row>
    <row r="158" spans="1:5" x14ac:dyDescent="0.25">
      <c r="A158" t="s">
        <v>59</v>
      </c>
      <c r="B158" t="s">
        <v>55</v>
      </c>
      <c r="C158" s="2">
        <v>11943</v>
      </c>
      <c r="D158" s="4">
        <f>ROUND(C158*Totals!$B$13,)</f>
        <v>1047727</v>
      </c>
      <c r="E158" s="4">
        <f>ROUND(D158/3,)</f>
        <v>349242</v>
      </c>
    </row>
    <row r="159" spans="1:5" x14ac:dyDescent="0.25">
      <c r="A159" t="s">
        <v>56</v>
      </c>
      <c r="B159" t="s">
        <v>55</v>
      </c>
      <c r="C159" s="2">
        <v>506</v>
      </c>
      <c r="D159" s="4">
        <f>ROUND(C159*Totals!$B$13,)</f>
        <v>44390</v>
      </c>
      <c r="E159" s="4">
        <f>ROUND(D159/3,)</f>
        <v>14797</v>
      </c>
    </row>
    <row r="160" spans="1:5" x14ac:dyDescent="0.25">
      <c r="A160" t="s">
        <v>57</v>
      </c>
      <c r="B160" t="s">
        <v>55</v>
      </c>
      <c r="C160" s="2">
        <v>706</v>
      </c>
      <c r="D160" s="4">
        <f>ROUND(C160*Totals!$B$13,)</f>
        <v>61935</v>
      </c>
      <c r="E160" s="4">
        <f>ROUND(D160/3,)</f>
        <v>20645</v>
      </c>
    </row>
    <row r="161" spans="1:5" x14ac:dyDescent="0.25">
      <c r="A161" t="s">
        <v>60</v>
      </c>
      <c r="B161" t="s">
        <v>55</v>
      </c>
      <c r="C161" s="2">
        <v>36394</v>
      </c>
      <c r="D161" s="4">
        <f>ROUND(C161*Totals!$B$13,)</f>
        <v>3192747</v>
      </c>
      <c r="E161" s="4">
        <f>ROUND(D161/3,)</f>
        <v>1064249</v>
      </c>
    </row>
    <row r="162" spans="1:5" x14ac:dyDescent="0.25">
      <c r="A162" t="s">
        <v>54</v>
      </c>
      <c r="B162" t="s">
        <v>55</v>
      </c>
      <c r="C162" s="2">
        <v>349</v>
      </c>
      <c r="D162" s="4">
        <f>ROUND(C162*Totals!$B$13,)</f>
        <v>30617</v>
      </c>
      <c r="E162" s="4">
        <f>ROUND(D162/3,)</f>
        <v>10206</v>
      </c>
    </row>
    <row r="163" spans="1:5" x14ac:dyDescent="0.25">
      <c r="A163" t="s">
        <v>58</v>
      </c>
      <c r="B163" t="s">
        <v>55</v>
      </c>
      <c r="C163" s="2">
        <v>1517</v>
      </c>
      <c r="D163" s="4">
        <f>ROUND(C163*Totals!$B$13,)</f>
        <v>133082</v>
      </c>
      <c r="E163" s="4">
        <f>ROUND(D163/3,)</f>
        <v>44361</v>
      </c>
    </row>
    <row r="164" spans="1:5" x14ac:dyDescent="0.25">
      <c r="A164" t="s">
        <v>50</v>
      </c>
      <c r="B164" t="s">
        <v>51</v>
      </c>
      <c r="C164" s="2">
        <v>1056</v>
      </c>
      <c r="D164" s="4">
        <f>ROUND(C164*Totals!$B$13,)</f>
        <v>92640</v>
      </c>
      <c r="E164" s="4">
        <f>ROUND(D164/3,)</f>
        <v>30880</v>
      </c>
    </row>
    <row r="165" spans="1:5" x14ac:dyDescent="0.25">
      <c r="A165" t="s">
        <v>52</v>
      </c>
      <c r="B165" t="s">
        <v>51</v>
      </c>
      <c r="C165" s="2">
        <v>2085</v>
      </c>
      <c r="D165" s="4">
        <f>ROUND(C165*Totals!$B$13,)</f>
        <v>182911</v>
      </c>
      <c r="E165" s="4">
        <f>ROUND(D165/3,)</f>
        <v>60970</v>
      </c>
    </row>
    <row r="166" spans="1:5" x14ac:dyDescent="0.25">
      <c r="A166" t="s">
        <v>53</v>
      </c>
      <c r="B166" t="s">
        <v>51</v>
      </c>
      <c r="C166" s="2">
        <v>10466</v>
      </c>
      <c r="D166" s="4">
        <f>ROUND(C166*Totals!$B$13,)</f>
        <v>918154</v>
      </c>
      <c r="E166" s="4">
        <f>ROUND(D166/3,)</f>
        <v>306051</v>
      </c>
    </row>
    <row r="167" spans="1:5" x14ac:dyDescent="0.25">
      <c r="A167" t="s">
        <v>44</v>
      </c>
      <c r="B167" t="s">
        <v>41</v>
      </c>
      <c r="C167" s="2">
        <v>496</v>
      </c>
      <c r="D167" s="4">
        <f>ROUND(C167*Totals!$B$13,)</f>
        <v>43513</v>
      </c>
      <c r="E167" s="4">
        <f>ROUND(D167/3,)</f>
        <v>14504</v>
      </c>
    </row>
    <row r="168" spans="1:5" x14ac:dyDescent="0.25">
      <c r="A168" t="s">
        <v>46</v>
      </c>
      <c r="B168" t="s">
        <v>41</v>
      </c>
      <c r="C168" s="2">
        <v>1112</v>
      </c>
      <c r="D168" s="4">
        <f>ROUND(C168*Totals!$B$13,)</f>
        <v>97553</v>
      </c>
      <c r="E168" s="4">
        <f>ROUND(D168/3,)</f>
        <v>32518</v>
      </c>
    </row>
    <row r="169" spans="1:5" x14ac:dyDescent="0.25">
      <c r="A169" t="s">
        <v>48</v>
      </c>
      <c r="B169" t="s">
        <v>41</v>
      </c>
      <c r="C169" s="2">
        <v>16908</v>
      </c>
      <c r="D169" s="4">
        <f>ROUND(C169*Totals!$B$13,)</f>
        <v>1483293</v>
      </c>
      <c r="E169" s="4">
        <f>ROUND(D169/3,)</f>
        <v>494431</v>
      </c>
    </row>
    <row r="170" spans="1:5" x14ac:dyDescent="0.25">
      <c r="A170" t="s">
        <v>45</v>
      </c>
      <c r="B170" t="s">
        <v>41</v>
      </c>
      <c r="C170" s="2">
        <v>1005</v>
      </c>
      <c r="D170" s="4">
        <f>ROUND(C170*Totals!$B$13,)</f>
        <v>88166</v>
      </c>
      <c r="E170" s="4">
        <f>ROUND(D170/3,)</f>
        <v>29389</v>
      </c>
    </row>
    <row r="171" spans="1:5" x14ac:dyDescent="0.25">
      <c r="A171" t="s">
        <v>40</v>
      </c>
      <c r="B171" t="s">
        <v>41</v>
      </c>
      <c r="C171" s="2">
        <v>219</v>
      </c>
      <c r="D171" s="4">
        <f>ROUND(C171*Totals!$B$13,)</f>
        <v>19212</v>
      </c>
      <c r="E171" s="4">
        <f>ROUND(D171/3,)</f>
        <v>6404</v>
      </c>
    </row>
    <row r="172" spans="1:5" x14ac:dyDescent="0.25">
      <c r="A172" t="s">
        <v>42</v>
      </c>
      <c r="B172" t="s">
        <v>41</v>
      </c>
      <c r="C172" s="2">
        <v>238</v>
      </c>
      <c r="D172" s="4">
        <f>ROUND(C172*Totals!$B$13,)</f>
        <v>20879</v>
      </c>
      <c r="E172" s="4">
        <f>ROUND(D172/3,)</f>
        <v>6960</v>
      </c>
    </row>
    <row r="173" spans="1:5" x14ac:dyDescent="0.25">
      <c r="A173" t="s">
        <v>47</v>
      </c>
      <c r="B173" t="s">
        <v>41</v>
      </c>
      <c r="C173" s="2">
        <v>5420</v>
      </c>
      <c r="D173" s="4">
        <f>ROUND(C173*Totals!$B$13,)</f>
        <v>475482</v>
      </c>
      <c r="E173" s="4">
        <f>ROUND(D173/3,)</f>
        <v>158494</v>
      </c>
    </row>
    <row r="174" spans="1:5" x14ac:dyDescent="0.25">
      <c r="A174" t="s">
        <v>43</v>
      </c>
      <c r="B174" t="s">
        <v>41</v>
      </c>
      <c r="C174" s="2">
        <v>391</v>
      </c>
      <c r="D174" s="4">
        <f>ROUND(C174*Totals!$B$13,)</f>
        <v>34301</v>
      </c>
      <c r="E174" s="4">
        <f>ROUND(D174/3,)</f>
        <v>11434</v>
      </c>
    </row>
    <row r="175" spans="1:5" x14ac:dyDescent="0.25">
      <c r="A175" t="s">
        <v>29</v>
      </c>
      <c r="B175" t="s">
        <v>25</v>
      </c>
      <c r="C175" s="2">
        <v>853</v>
      </c>
      <c r="D175" s="4">
        <f>ROUND(C175*Totals!$B$13,)</f>
        <v>74831</v>
      </c>
      <c r="E175" s="4">
        <f>ROUND(D175/3,)</f>
        <v>24944</v>
      </c>
    </row>
    <row r="176" spans="1:5" x14ac:dyDescent="0.25">
      <c r="A176" t="s">
        <v>32</v>
      </c>
      <c r="B176" t="s">
        <v>25</v>
      </c>
      <c r="C176" s="2">
        <v>1927</v>
      </c>
      <c r="D176" s="4">
        <f>ROUND(C176*Totals!$B$13,)</f>
        <v>169050</v>
      </c>
      <c r="E176" s="4">
        <f>ROUND(D176/3,)</f>
        <v>56350</v>
      </c>
    </row>
    <row r="177" spans="1:5" x14ac:dyDescent="0.25">
      <c r="A177" t="s">
        <v>33</v>
      </c>
      <c r="B177" t="s">
        <v>25</v>
      </c>
      <c r="C177" s="2">
        <v>3012</v>
      </c>
      <c r="D177" s="4">
        <f>ROUND(C177*Totals!$B$13,)</f>
        <v>264235</v>
      </c>
      <c r="E177" s="4">
        <f>ROUND(D177/3,)</f>
        <v>88078</v>
      </c>
    </row>
    <row r="178" spans="1:5" x14ac:dyDescent="0.25">
      <c r="A178" t="s">
        <v>37</v>
      </c>
      <c r="B178" t="s">
        <v>25</v>
      </c>
      <c r="C178" s="2">
        <v>18840</v>
      </c>
      <c r="D178" s="4">
        <f>ROUND(C178*Totals!$B$13,)</f>
        <v>1652782</v>
      </c>
      <c r="E178" s="4">
        <f>ROUND(D178/3,)</f>
        <v>550927</v>
      </c>
    </row>
    <row r="179" spans="1:5" x14ac:dyDescent="0.25">
      <c r="A179" t="s">
        <v>36</v>
      </c>
      <c r="B179" t="s">
        <v>25</v>
      </c>
      <c r="C179" s="2">
        <v>9224</v>
      </c>
      <c r="D179" s="4">
        <f>ROUND(C179*Totals!$B$13,)</f>
        <v>809197</v>
      </c>
      <c r="E179" s="4">
        <f>ROUND(D179/3,)</f>
        <v>269732</v>
      </c>
    </row>
    <row r="180" spans="1:5" x14ac:dyDescent="0.25">
      <c r="A180" t="s">
        <v>34</v>
      </c>
      <c r="B180" t="s">
        <v>25</v>
      </c>
      <c r="C180" s="2">
        <v>4555</v>
      </c>
      <c r="D180" s="4">
        <f>ROUND(C180*Totals!$B$13,)</f>
        <v>399598</v>
      </c>
      <c r="E180" s="4">
        <f>ROUND(D180/3,)</f>
        <v>133199</v>
      </c>
    </row>
    <row r="181" spans="1:5" x14ac:dyDescent="0.25">
      <c r="A181" t="s">
        <v>30</v>
      </c>
      <c r="B181" t="s">
        <v>25</v>
      </c>
      <c r="C181" s="2">
        <v>896</v>
      </c>
      <c r="D181" s="4">
        <f>ROUND(C181*Totals!$B$13,)</f>
        <v>78604</v>
      </c>
      <c r="E181" s="4">
        <f>ROUND(D181/3,)</f>
        <v>26201</v>
      </c>
    </row>
    <row r="182" spans="1:5" x14ac:dyDescent="0.25">
      <c r="A182" t="s">
        <v>24</v>
      </c>
      <c r="B182" t="s">
        <v>25</v>
      </c>
      <c r="C182" s="2">
        <v>233</v>
      </c>
      <c r="D182" s="4">
        <f>ROUND(C182*Totals!$B$13,)</f>
        <v>20440</v>
      </c>
      <c r="E182" s="4">
        <f>ROUND(D182/3,)</f>
        <v>6813</v>
      </c>
    </row>
    <row r="183" spans="1:5" x14ac:dyDescent="0.25">
      <c r="A183" t="s">
        <v>26</v>
      </c>
      <c r="B183" t="s">
        <v>25</v>
      </c>
      <c r="C183" s="2">
        <v>281</v>
      </c>
      <c r="D183" s="4">
        <f>ROUND(C183*Totals!$B$13,)</f>
        <v>24651</v>
      </c>
      <c r="E183" s="4">
        <f>ROUND(D183/3,)</f>
        <v>8217</v>
      </c>
    </row>
    <row r="184" spans="1:5" x14ac:dyDescent="0.25">
      <c r="A184" t="s">
        <v>35</v>
      </c>
      <c r="B184" t="s">
        <v>25</v>
      </c>
      <c r="C184" s="2">
        <v>8146</v>
      </c>
      <c r="D184" s="4">
        <f>ROUND(C184*Totals!$B$13,)</f>
        <v>714626</v>
      </c>
      <c r="E184" s="4">
        <f>ROUND(D184/3,)</f>
        <v>238209</v>
      </c>
    </row>
    <row r="185" spans="1:5" x14ac:dyDescent="0.25">
      <c r="A185" t="s">
        <v>27</v>
      </c>
      <c r="B185" t="s">
        <v>25</v>
      </c>
      <c r="C185" s="2">
        <v>630</v>
      </c>
      <c r="D185" s="4">
        <f>ROUND(C185*Totals!$B$13,)</f>
        <v>55268</v>
      </c>
      <c r="E185" s="4">
        <f>ROUND(D185/3,)</f>
        <v>18423</v>
      </c>
    </row>
    <row r="186" spans="1:5" x14ac:dyDescent="0.25">
      <c r="A186" t="s">
        <v>39</v>
      </c>
      <c r="B186" t="s">
        <v>25</v>
      </c>
      <c r="C186" s="2">
        <v>90221</v>
      </c>
      <c r="D186" s="4">
        <f>ROUND(C186*Totals!$B$13,)</f>
        <v>7914844</v>
      </c>
      <c r="E186" s="4">
        <f>ROUND(D186/3,)</f>
        <v>2638281</v>
      </c>
    </row>
    <row r="187" spans="1:5" x14ac:dyDescent="0.25">
      <c r="A187" t="s">
        <v>31</v>
      </c>
      <c r="B187" t="s">
        <v>25</v>
      </c>
      <c r="C187" s="2">
        <v>1725</v>
      </c>
      <c r="D187" s="4">
        <f>ROUND(C187*Totals!$B$13,)</f>
        <v>151330</v>
      </c>
      <c r="E187" s="4">
        <f>ROUND(D187/3,)</f>
        <v>50443</v>
      </c>
    </row>
    <row r="188" spans="1:5" x14ac:dyDescent="0.25">
      <c r="A188" t="s">
        <v>28</v>
      </c>
      <c r="B188" t="s">
        <v>25</v>
      </c>
      <c r="C188" s="2">
        <v>666</v>
      </c>
      <c r="D188" s="4">
        <f>ROUND(C188*Totals!$B$13,)</f>
        <v>58426</v>
      </c>
      <c r="E188" s="4">
        <f>ROUND(D188/3,)</f>
        <v>19475</v>
      </c>
    </row>
    <row r="189" spans="1:5" x14ac:dyDescent="0.25">
      <c r="A189" t="s">
        <v>38</v>
      </c>
      <c r="B189" t="s">
        <v>25</v>
      </c>
      <c r="C189" s="2">
        <v>28652</v>
      </c>
      <c r="D189" s="4">
        <f>ROUND(C189*Totals!$B$13,)</f>
        <v>2513562</v>
      </c>
      <c r="E189" s="4">
        <f>ROUND(D189/3,)</f>
        <v>837854</v>
      </c>
    </row>
    <row r="190" spans="1:5" x14ac:dyDescent="0.25">
      <c r="A190" t="s">
        <v>22</v>
      </c>
      <c r="B190" t="s">
        <v>19</v>
      </c>
      <c r="C190" s="2">
        <v>332</v>
      </c>
      <c r="D190" s="4">
        <f>ROUND(C190*Totals!$B$13,)</f>
        <v>29125</v>
      </c>
      <c r="E190" s="4">
        <f>ROUND(D190/3,)</f>
        <v>9708</v>
      </c>
    </row>
    <row r="191" spans="1:5" x14ac:dyDescent="0.25">
      <c r="A191" t="s">
        <v>18</v>
      </c>
      <c r="B191" t="s">
        <v>19</v>
      </c>
      <c r="C191" s="2">
        <v>220</v>
      </c>
      <c r="D191" s="4">
        <f>ROUND(C191*Totals!$B$13,)</f>
        <v>19300</v>
      </c>
      <c r="E191" s="4">
        <f>ROUND(D191/3,)</f>
        <v>6433</v>
      </c>
    </row>
    <row r="192" spans="1:5" x14ac:dyDescent="0.25">
      <c r="A192" t="s">
        <v>23</v>
      </c>
      <c r="B192" t="s">
        <v>19</v>
      </c>
      <c r="C192" s="2">
        <v>587</v>
      </c>
      <c r="D192" s="4">
        <f>ROUND(C192*Totals!$B$13,)</f>
        <v>51496</v>
      </c>
      <c r="E192" s="4">
        <f>ROUND(D192/3,)</f>
        <v>17165</v>
      </c>
    </row>
    <row r="193" spans="1:5" x14ac:dyDescent="0.25">
      <c r="A193" t="s">
        <v>21</v>
      </c>
      <c r="B193" t="s">
        <v>19</v>
      </c>
      <c r="C193" s="2">
        <v>257</v>
      </c>
      <c r="D193" s="4">
        <f>ROUND(C193*Totals!$B$13,)</f>
        <v>22546</v>
      </c>
      <c r="E193" s="4">
        <f>ROUND(D193/3,)</f>
        <v>7515</v>
      </c>
    </row>
    <row r="194" spans="1:5" x14ac:dyDescent="0.25">
      <c r="A194" t="s">
        <v>20</v>
      </c>
      <c r="B194" t="s">
        <v>19</v>
      </c>
      <c r="C194" s="2">
        <v>244</v>
      </c>
      <c r="D194" s="4">
        <f>ROUND(C194*Totals!$B$13,)</f>
        <v>21405</v>
      </c>
      <c r="E194" s="4">
        <f>ROUND(D194/3,)</f>
        <v>7135</v>
      </c>
    </row>
    <row r="195" spans="1:5" x14ac:dyDescent="0.25">
      <c r="A195" t="s">
        <v>8</v>
      </c>
      <c r="B195" t="s">
        <v>3</v>
      </c>
      <c r="C195" s="2">
        <v>7333</v>
      </c>
      <c r="D195" s="4">
        <f>ROUND(C195*Totals!$B$13,)</f>
        <v>643304</v>
      </c>
      <c r="E195" s="4">
        <f>ROUND(D195/3,)</f>
        <v>214435</v>
      </c>
    </row>
    <row r="196" spans="1:5" x14ac:dyDescent="0.25">
      <c r="A196" t="s">
        <v>6</v>
      </c>
      <c r="B196" t="s">
        <v>3</v>
      </c>
      <c r="C196" s="2">
        <v>6814</v>
      </c>
      <c r="D196" s="4">
        <f>ROUND(C196*Totals!$B$13,)</f>
        <v>597774</v>
      </c>
      <c r="E196" s="4">
        <f>ROUND(D196/3,)</f>
        <v>199258</v>
      </c>
    </row>
    <row r="197" spans="1:5" x14ac:dyDescent="0.25">
      <c r="A197" t="s">
        <v>10</v>
      </c>
      <c r="B197" t="s">
        <v>3</v>
      </c>
      <c r="C197" s="2">
        <v>9096</v>
      </c>
      <c r="D197" s="4">
        <f>ROUND(C197*Totals!$B$13,)</f>
        <v>797967</v>
      </c>
      <c r="E197" s="4">
        <f>ROUND(D197/3,)</f>
        <v>265989</v>
      </c>
    </row>
    <row r="198" spans="1:5" x14ac:dyDescent="0.25">
      <c r="A198" t="s">
        <v>2</v>
      </c>
      <c r="B198" t="s">
        <v>3</v>
      </c>
      <c r="C198" s="2">
        <v>649</v>
      </c>
      <c r="D198" s="4">
        <f>ROUND(C198*Totals!$B$13,)</f>
        <v>56935</v>
      </c>
      <c r="E198" s="4">
        <f>ROUND(D198/3,)</f>
        <v>18978</v>
      </c>
    </row>
    <row r="199" spans="1:5" x14ac:dyDescent="0.25">
      <c r="A199" t="s">
        <v>5</v>
      </c>
      <c r="B199" t="s">
        <v>3</v>
      </c>
      <c r="C199" s="2">
        <v>1880</v>
      </c>
      <c r="D199" s="4">
        <f>ROUND(C199*Totals!$B$13,)</f>
        <v>164927</v>
      </c>
      <c r="E199" s="4">
        <f>ROUND(D199/3,)</f>
        <v>54976</v>
      </c>
    </row>
    <row r="200" spans="1:5" x14ac:dyDescent="0.25">
      <c r="A200" t="s">
        <v>15</v>
      </c>
      <c r="B200" t="s">
        <v>3</v>
      </c>
      <c r="C200" s="2">
        <v>20362</v>
      </c>
      <c r="D200" s="4">
        <f>ROUND(C200*Totals!$B$13,)</f>
        <v>1786303</v>
      </c>
      <c r="E200" s="4">
        <f>ROUND(D200/3,)</f>
        <v>595434</v>
      </c>
    </row>
    <row r="201" spans="1:5" x14ac:dyDescent="0.25">
      <c r="A201" t="s">
        <v>17</v>
      </c>
      <c r="B201" t="s">
        <v>3</v>
      </c>
      <c r="C201" s="2">
        <v>88867</v>
      </c>
      <c r="D201" s="4">
        <f>ROUND(C201*Totals!$B$13,)</f>
        <v>7796061</v>
      </c>
      <c r="E201" s="4">
        <f>ROUND(D201/3,)</f>
        <v>2598687</v>
      </c>
    </row>
    <row r="202" spans="1:5" x14ac:dyDescent="0.25">
      <c r="A202" t="s">
        <v>7</v>
      </c>
      <c r="B202" t="s">
        <v>3</v>
      </c>
      <c r="C202" s="2">
        <v>7246</v>
      </c>
      <c r="D202" s="4">
        <f>ROUND(C202*Totals!$B$13,)</f>
        <v>635672</v>
      </c>
      <c r="E202" s="4">
        <f>ROUND(D202/3,)</f>
        <v>211891</v>
      </c>
    </row>
    <row r="203" spans="1:5" x14ac:dyDescent="0.25">
      <c r="A203" t="s">
        <v>12</v>
      </c>
      <c r="B203" t="s">
        <v>3</v>
      </c>
      <c r="C203" s="2">
        <v>10924</v>
      </c>
      <c r="D203" s="4">
        <f>ROUND(C203*Totals!$B$13,)</f>
        <v>958333</v>
      </c>
      <c r="E203" s="4">
        <f>ROUND(D203/3,)</f>
        <v>319444</v>
      </c>
    </row>
    <row r="204" spans="1:5" x14ac:dyDescent="0.25">
      <c r="A204" t="s">
        <v>9</v>
      </c>
      <c r="B204" t="s">
        <v>3</v>
      </c>
      <c r="C204" s="2">
        <v>8940</v>
      </c>
      <c r="D204" s="4">
        <f>ROUND(C204*Totals!$B$13,)</f>
        <v>784282</v>
      </c>
      <c r="E204" s="4">
        <f>ROUND(D204/3,)</f>
        <v>261427</v>
      </c>
    </row>
    <row r="205" spans="1:5" x14ac:dyDescent="0.25">
      <c r="A205" t="s">
        <v>16</v>
      </c>
      <c r="B205" t="s">
        <v>3</v>
      </c>
      <c r="C205" s="2">
        <v>39458</v>
      </c>
      <c r="D205" s="4">
        <f>ROUND(C205*Totals!$B$13,)</f>
        <v>3461543</v>
      </c>
      <c r="E205" s="4">
        <f>ROUND(D205/3,)</f>
        <v>1153848</v>
      </c>
    </row>
    <row r="206" spans="1:5" x14ac:dyDescent="0.25">
      <c r="A206" t="s">
        <v>14</v>
      </c>
      <c r="B206" t="s">
        <v>3</v>
      </c>
      <c r="C206" s="2">
        <v>17449</v>
      </c>
      <c r="D206" s="4">
        <f>ROUND(C206*Totals!$B$13,)</f>
        <v>1530753</v>
      </c>
      <c r="E206" s="4">
        <f>ROUND(D206/3,)</f>
        <v>510251</v>
      </c>
    </row>
    <row r="207" spans="1:5" x14ac:dyDescent="0.25">
      <c r="A207" t="s">
        <v>4</v>
      </c>
      <c r="B207" t="s">
        <v>3</v>
      </c>
      <c r="C207" s="2">
        <v>1366</v>
      </c>
      <c r="D207" s="4">
        <f>ROUND(C207*Totals!$B$13,)</f>
        <v>119835</v>
      </c>
      <c r="E207" s="4">
        <f>ROUND(D207/3,)</f>
        <v>39945</v>
      </c>
    </row>
    <row r="208" spans="1:5" x14ac:dyDescent="0.25">
      <c r="A208" t="s">
        <v>11</v>
      </c>
      <c r="B208" t="s">
        <v>3</v>
      </c>
      <c r="C208" s="2">
        <v>9349</v>
      </c>
      <c r="D208" s="4">
        <f>ROUND(C208*Totals!$B$13,)</f>
        <v>820162</v>
      </c>
      <c r="E208" s="4">
        <f>ROUND(D208/3,)</f>
        <v>273387</v>
      </c>
    </row>
    <row r="209" spans="1:5" x14ac:dyDescent="0.25">
      <c r="A209" t="s">
        <v>13</v>
      </c>
      <c r="B209" t="s">
        <v>3</v>
      </c>
      <c r="C209" s="2">
        <v>15508</v>
      </c>
      <c r="D209" s="4">
        <f>ROUND(C209*Totals!$B$13,)</f>
        <v>1360475</v>
      </c>
      <c r="E209" s="4">
        <f>ROUND(D209/3,)</f>
        <v>453492</v>
      </c>
    </row>
    <row r="211" spans="1:5" x14ac:dyDescent="0.25">
      <c r="A211" s="3" t="s">
        <v>244</v>
      </c>
      <c r="B211" s="3"/>
      <c r="C211" s="3"/>
      <c r="D211" s="7">
        <f>SUM(D4:D209)</f>
        <v>107296608</v>
      </c>
      <c r="E211" s="7">
        <f>SUM(E4:E209)</f>
        <v>35765538</v>
      </c>
    </row>
    <row r="212" spans="1:5" x14ac:dyDescent="0.25">
      <c r="D212" s="1"/>
    </row>
  </sheetData>
  <sortState xmlns:xlrd2="http://schemas.microsoft.com/office/spreadsheetml/2017/richdata2" ref="A4:E209">
    <sortCondition ref="B4"/>
  </sortState>
  <mergeCells count="1">
    <mergeCell ref="A1:E1"/>
  </mergeCells>
  <printOptions horizontalCentered="1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F8E3-15BB-4E68-A043-F939A0ABFFB1}">
  <dimension ref="A1:D45"/>
  <sheetViews>
    <sheetView tabSelected="1" workbookViewId="0">
      <pane ySplit="3" topLeftCell="A4" activePane="bottomLeft" state="frozen"/>
      <selection pane="bottomLeft" activeCell="D10" sqref="D10"/>
    </sheetView>
  </sheetViews>
  <sheetFormatPr defaultRowHeight="15" x14ac:dyDescent="0.25"/>
  <cols>
    <col min="1" max="1" width="20.7109375" customWidth="1"/>
    <col min="2" max="2" width="15.7109375" bestFit="1" customWidth="1"/>
    <col min="3" max="3" width="17.28515625" bestFit="1" customWidth="1"/>
    <col min="4" max="4" width="16.7109375" bestFit="1" customWidth="1"/>
  </cols>
  <sheetData>
    <row r="1" spans="1:4" x14ac:dyDescent="0.25">
      <c r="A1" s="8" t="s">
        <v>246</v>
      </c>
      <c r="B1" s="8"/>
      <c r="C1" s="8"/>
      <c r="D1" s="8"/>
    </row>
    <row r="3" spans="1:4" x14ac:dyDescent="0.25">
      <c r="A3" s="9" t="s">
        <v>0</v>
      </c>
      <c r="B3" s="9" t="s">
        <v>1</v>
      </c>
      <c r="C3" s="9" t="s">
        <v>238</v>
      </c>
      <c r="D3" s="9" t="s">
        <v>248</v>
      </c>
    </row>
    <row r="4" spans="1:4" x14ac:dyDescent="0.25">
      <c r="A4" t="s">
        <v>234</v>
      </c>
      <c r="B4" s="2">
        <v>6710</v>
      </c>
      <c r="C4" s="4">
        <f>ROUND((B4*Totals!$B$13)+((B4-SUMIF(Municipalities!$B$4:$B$209,Counties!A4,Municipalities!$C$4:$C$209))*Totals!$B$13),)</f>
        <v>698572</v>
      </c>
      <c r="D4" s="4">
        <f>ROUND(C4/3,)</f>
        <v>232857</v>
      </c>
    </row>
    <row r="5" spans="1:4" x14ac:dyDescent="0.25">
      <c r="A5" t="s">
        <v>217</v>
      </c>
      <c r="B5" s="2">
        <v>56046</v>
      </c>
      <c r="C5" s="4">
        <f>ROUND((B5*Totals!$B$13)+((B5-SUMIF(Municipalities!$B$4:$B$209,Counties!A5,Municipalities!$C$4:$C$209))*Totals!$B$13),)</f>
        <v>5804915</v>
      </c>
      <c r="D5" s="4">
        <f t="shared" ref="D5:D30" si="0">ROUND(C5/3,)</f>
        <v>1934972</v>
      </c>
    </row>
    <row r="6" spans="1:4" x14ac:dyDescent="0.25">
      <c r="A6" t="s">
        <v>197</v>
      </c>
      <c r="B6" s="2">
        <v>128289</v>
      </c>
      <c r="C6" s="4">
        <f>ROUND((B6*Totals!$B$13)+((B6-SUMIF(Municipalities!$B$4:$B$209,Counties!A6,Municipalities!$C$4:$C$209))*Totals!$B$13),)</f>
        <v>11802478</v>
      </c>
      <c r="D6" s="4">
        <f t="shared" si="0"/>
        <v>3934159</v>
      </c>
    </row>
    <row r="7" spans="1:4" x14ac:dyDescent="0.25">
      <c r="A7" t="s">
        <v>191</v>
      </c>
      <c r="B7" s="2">
        <v>20463</v>
      </c>
      <c r="C7" s="4">
        <f>ROUND((B7*Totals!$B$13)+((B7-SUMIF(Municipalities!$B$4:$B$209,Counties!A7,Municipalities!$C$4:$C$209))*Totals!$B$13),)</f>
        <v>2390481</v>
      </c>
      <c r="D7" s="4">
        <f t="shared" si="0"/>
        <v>796827</v>
      </c>
    </row>
    <row r="8" spans="1:4" x14ac:dyDescent="0.25">
      <c r="A8" t="s">
        <v>188</v>
      </c>
      <c r="B8" s="2">
        <v>950</v>
      </c>
      <c r="C8" s="4">
        <f>ROUND((B8*Totals!$B$13)+((B8-SUMIF(Municipalities!$B$4:$B$209,Counties!A8,Municipalities!$C$4:$C$209))*Totals!$B$13),)</f>
        <v>127380</v>
      </c>
      <c r="D8" s="4">
        <f t="shared" si="0"/>
        <v>42460</v>
      </c>
    </row>
    <row r="9" spans="1:4" x14ac:dyDescent="0.25">
      <c r="A9" t="s">
        <v>172</v>
      </c>
      <c r="B9" s="2">
        <v>355481</v>
      </c>
      <c r="C9" s="4">
        <f>ROUND((B9*Totals!$B$13)+((B9-SUMIF(Municipalities!$B$4:$B$209,Counties!A9,Municipalities!$C$4:$C$209))*Totals!$B$13),)</f>
        <v>31447864</v>
      </c>
      <c r="D9" s="4">
        <f t="shared" si="0"/>
        <v>10482621</v>
      </c>
    </row>
    <row r="10" spans="1:4" x14ac:dyDescent="0.25">
      <c r="A10" t="s">
        <v>166</v>
      </c>
      <c r="B10" s="2">
        <v>19938</v>
      </c>
      <c r="C10" s="4">
        <f>ROUND((B10*Totals!$B$13)+((B10-SUMIF(Municipalities!$B$4:$B$209,Counties!A10,Municipalities!$C$4:$C$209))*Totals!$B$13),)</f>
        <v>2633222</v>
      </c>
      <c r="D10" s="4">
        <f t="shared" si="0"/>
        <v>877741</v>
      </c>
    </row>
    <row r="11" spans="1:4" x14ac:dyDescent="0.25">
      <c r="A11" t="s">
        <v>156</v>
      </c>
      <c r="B11" s="2">
        <v>10012</v>
      </c>
      <c r="C11" s="4">
        <f>ROUND((B11*Totals!$B$13)+((B11-SUMIF(Municipalities!$B$4:$B$209,Counties!A11,Municipalities!$C$4:$C$209))*Totals!$B$13),)</f>
        <v>1012373</v>
      </c>
      <c r="D11" s="4">
        <f t="shared" si="0"/>
        <v>337458</v>
      </c>
    </row>
    <row r="12" spans="1:4" x14ac:dyDescent="0.25">
      <c r="A12" t="s">
        <v>146</v>
      </c>
      <c r="B12" s="2">
        <v>5051</v>
      </c>
      <c r="C12" s="4">
        <f>ROUND((B12*Totals!$B$13)+((B12-SUMIF(Municipalities!$B$4:$B$209,Counties!A12,Municipalities!$C$4:$C$209))*Totals!$B$13),)</f>
        <v>519521</v>
      </c>
      <c r="D12" s="4">
        <f t="shared" si="0"/>
        <v>173174</v>
      </c>
    </row>
    <row r="13" spans="1:4" x14ac:dyDescent="0.25">
      <c r="A13" t="s">
        <v>143</v>
      </c>
      <c r="B13" s="2">
        <v>9754</v>
      </c>
      <c r="C13" s="4">
        <f>ROUND((B13*Totals!$B$13)+((B13-SUMIF(Municipalities!$B$4:$B$209,Counties!A13,Municipalities!$C$4:$C$209))*Totals!$B$13),)</f>
        <v>1210286</v>
      </c>
      <c r="D13" s="4">
        <f t="shared" si="0"/>
        <v>403429</v>
      </c>
    </row>
    <row r="14" spans="1:4" x14ac:dyDescent="0.25">
      <c r="A14" t="s">
        <v>135</v>
      </c>
      <c r="B14" s="2">
        <v>54839</v>
      </c>
      <c r="C14" s="4">
        <f>ROUND((B14*Totals!$B$13)+((B14-SUMIF(Municipalities!$B$4:$B$209,Counties!A14,Municipalities!$C$4:$C$209))*Totals!$B$13),)</f>
        <v>5576911</v>
      </c>
      <c r="D14" s="4">
        <f t="shared" si="0"/>
        <v>1858970</v>
      </c>
    </row>
    <row r="15" spans="1:4" x14ac:dyDescent="0.25">
      <c r="A15" t="s">
        <v>129</v>
      </c>
      <c r="B15" s="2">
        <v>12017</v>
      </c>
      <c r="C15" s="4">
        <f>ROUND((B15*Totals!$B$13)+((B15-SUMIF(Municipalities!$B$4:$B$209,Counties!A15,Municipalities!$C$4:$C$209))*Totals!$B$13),)</f>
        <v>1174844</v>
      </c>
      <c r="D15" s="4">
        <f t="shared" si="0"/>
        <v>391615</v>
      </c>
    </row>
    <row r="16" spans="1:4" x14ac:dyDescent="0.25">
      <c r="A16" t="s">
        <v>123</v>
      </c>
      <c r="B16" s="2">
        <v>7886</v>
      </c>
      <c r="C16" s="4">
        <f>ROUND((B16*Totals!$B$13)+((B16-SUMIF(Municipalities!$B$4:$B$209,Counties!A16,Municipalities!$C$4:$C$209))*Totals!$B$13),)</f>
        <v>805863</v>
      </c>
      <c r="D16" s="4">
        <f t="shared" si="0"/>
        <v>268621</v>
      </c>
    </row>
    <row r="17" spans="1:4" x14ac:dyDescent="0.25">
      <c r="A17" t="s">
        <v>112</v>
      </c>
      <c r="B17" s="2">
        <v>13188</v>
      </c>
      <c r="C17" s="4">
        <f>ROUND((B17*Totals!$B$13)+((B17-SUMIF(Municipalities!$B$4:$B$209,Counties!A17,Municipalities!$C$4:$C$209))*Totals!$B$13),)</f>
        <v>1478380</v>
      </c>
      <c r="D17" s="4">
        <f t="shared" si="0"/>
        <v>492793</v>
      </c>
    </row>
    <row r="18" spans="1:4" x14ac:dyDescent="0.25">
      <c r="A18" t="s">
        <v>110</v>
      </c>
      <c r="B18" s="2">
        <v>12124</v>
      </c>
      <c r="C18" s="4">
        <f>ROUND((B18*Totals!$B$13)+((B18-SUMIF(Municipalities!$B$4:$B$209,Counties!A18,Municipalities!$C$4:$C$209))*Totals!$B$13),)</f>
        <v>1748229</v>
      </c>
      <c r="D18" s="4">
        <f t="shared" si="0"/>
        <v>582743</v>
      </c>
    </row>
    <row r="19" spans="1:4" x14ac:dyDescent="0.25">
      <c r="A19" t="s">
        <v>105</v>
      </c>
      <c r="B19" s="2">
        <v>1479</v>
      </c>
      <c r="C19" s="4">
        <f>ROUND((B19*Totals!$B$13)+((B19-SUMIF(Municipalities!$B$4:$B$209,Counties!A19,Municipalities!$C$4:$C$209))*Totals!$B$13),)</f>
        <v>149136</v>
      </c>
      <c r="D19" s="4">
        <f t="shared" si="0"/>
        <v>49712</v>
      </c>
    </row>
    <row r="20" spans="1:4" x14ac:dyDescent="0.25">
      <c r="A20" t="s">
        <v>100</v>
      </c>
      <c r="B20" s="2">
        <v>2483</v>
      </c>
      <c r="C20" s="4">
        <f>ROUND((B20*Totals!$B$13)+((B20-SUMIF(Municipalities!$B$4:$B$209,Counties!A20,Municipalities!$C$4:$C$209))*Totals!$B$13),)</f>
        <v>294237</v>
      </c>
      <c r="D20" s="4">
        <f t="shared" si="0"/>
        <v>98079</v>
      </c>
    </row>
    <row r="21" spans="1:4" x14ac:dyDescent="0.25">
      <c r="A21" t="s">
        <v>96</v>
      </c>
      <c r="B21" s="2">
        <v>15308</v>
      </c>
      <c r="C21" s="4">
        <f>ROUND((B21*Totals!$B$13)+((B21-SUMIF(Municipalities!$B$4:$B$209,Counties!A21,Municipalities!$C$4:$C$209))*Totals!$B$13),)</f>
        <v>2188094</v>
      </c>
      <c r="D21" s="4">
        <f t="shared" si="0"/>
        <v>729365</v>
      </c>
    </row>
    <row r="22" spans="1:4" x14ac:dyDescent="0.25">
      <c r="A22" t="s">
        <v>82</v>
      </c>
      <c r="B22" s="2">
        <v>30939</v>
      </c>
      <c r="C22" s="4">
        <f>ROUND((B22*Totals!$B$13)+((B22-SUMIF(Municipalities!$B$4:$B$209,Counties!A22,Municipalities!$C$4:$C$209))*Totals!$B$13),)</f>
        <v>3115284</v>
      </c>
      <c r="D22" s="4">
        <f t="shared" si="0"/>
        <v>1038428</v>
      </c>
    </row>
    <row r="23" spans="1:4" x14ac:dyDescent="0.25">
      <c r="A23" t="s">
        <v>69</v>
      </c>
      <c r="B23" s="2">
        <v>21620</v>
      </c>
      <c r="C23" s="4">
        <f>ROUND((B23*Totals!$B$13)+((B23-SUMIF(Municipalities!$B$4:$B$209,Counties!A23,Municipalities!$C$4:$C$209))*Totals!$B$13),)</f>
        <v>2164934</v>
      </c>
      <c r="D23" s="4">
        <f t="shared" si="0"/>
        <v>721645</v>
      </c>
    </row>
    <row r="24" spans="1:4" x14ac:dyDescent="0.25">
      <c r="A24" t="s">
        <v>62</v>
      </c>
      <c r="B24" s="2">
        <v>42145</v>
      </c>
      <c r="C24" s="4">
        <f>ROUND((B24*Totals!$B$13)+((B24-SUMIF(Municipalities!$B$4:$B$209,Counties!A24,Municipalities!$C$4:$C$209))*Totals!$B$13),)</f>
        <v>5938786</v>
      </c>
      <c r="D24" s="4">
        <f t="shared" si="0"/>
        <v>1979595</v>
      </c>
    </row>
    <row r="25" spans="1:4" x14ac:dyDescent="0.25">
      <c r="A25" t="s">
        <v>55</v>
      </c>
      <c r="B25" s="2">
        <v>72259</v>
      </c>
      <c r="C25" s="4">
        <f>ROUND((B25*Totals!$B$13)+((B25-SUMIF(Municipalities!$B$4:$B$209,Counties!A25,Municipalities!$C$4:$C$209))*Totals!$B$13),)</f>
        <v>8167674</v>
      </c>
      <c r="D25" s="4">
        <f t="shared" si="0"/>
        <v>2722558</v>
      </c>
    </row>
    <row r="26" spans="1:4" x14ac:dyDescent="0.25">
      <c r="A26" t="s">
        <v>51</v>
      </c>
      <c r="B26" s="2">
        <v>35734</v>
      </c>
      <c r="C26" s="4">
        <f>ROUND((B26*Totals!$B$13)+((B26-SUMIF(Municipalities!$B$4:$B$209,Counties!A26,Municipalities!$C$4:$C$209))*Totals!$B$13),)</f>
        <v>5075989</v>
      </c>
      <c r="D26" s="4">
        <f t="shared" si="0"/>
        <v>1691996</v>
      </c>
    </row>
    <row r="27" spans="1:4" x14ac:dyDescent="0.25">
      <c r="A27" t="s">
        <v>41</v>
      </c>
      <c r="B27" s="2">
        <v>34091</v>
      </c>
      <c r="C27" s="4">
        <f>ROUND((B27*Totals!$B$13)+((B27-SUMIF(Municipalities!$B$4:$B$209,Counties!A27,Municipalities!$C$4:$C$209))*Totals!$B$13),)</f>
        <v>3719023</v>
      </c>
      <c r="D27" s="4">
        <f t="shared" si="0"/>
        <v>1239674</v>
      </c>
    </row>
    <row r="28" spans="1:4" x14ac:dyDescent="0.25">
      <c r="A28" t="s">
        <v>25</v>
      </c>
      <c r="B28" s="2">
        <v>177556</v>
      </c>
      <c r="C28" s="4">
        <f>ROUND((B28*Totals!$B$13)+((B28-SUMIF(Municipalities!$B$4:$B$209,Counties!A28,Municipalities!$C$4:$C$209))*Totals!$B$13),)</f>
        <v>16251568</v>
      </c>
      <c r="D28" s="4">
        <f t="shared" si="0"/>
        <v>5417189</v>
      </c>
    </row>
    <row r="29" spans="1:4" x14ac:dyDescent="0.25">
      <c r="A29" t="s">
        <v>19</v>
      </c>
      <c r="B29" s="2">
        <v>2711</v>
      </c>
      <c r="C29" s="4">
        <f>ROUND((B29*Totals!$B$13)+((B29-SUMIF(Municipalities!$B$4:$B$209,Counties!A29,Municipalities!$C$4:$C$209))*Totals!$B$13),)</f>
        <v>331785</v>
      </c>
      <c r="D29" s="4">
        <f t="shared" si="0"/>
        <v>110595</v>
      </c>
    </row>
    <row r="30" spans="1:4" x14ac:dyDescent="0.25">
      <c r="A30" t="s">
        <v>3</v>
      </c>
      <c r="B30" s="2">
        <v>260213</v>
      </c>
      <c r="C30" s="4">
        <f>ROUND((B30*Totals!$B$13)+((B30-SUMIF(Municipalities!$B$4:$B$209,Counties!A30,Municipalities!$C$4:$C$209))*Totals!$B$13),)</f>
        <v>24141234</v>
      </c>
      <c r="D30" s="4">
        <f t="shared" si="0"/>
        <v>8047078</v>
      </c>
    </row>
    <row r="32" spans="1:4" x14ac:dyDescent="0.25">
      <c r="A32" s="3" t="s">
        <v>244</v>
      </c>
      <c r="B32" s="3"/>
      <c r="C32" s="7">
        <f>SUM(C4:C30)</f>
        <v>139969063</v>
      </c>
      <c r="D32" s="7">
        <f>SUM(D4:D30)</f>
        <v>46656354</v>
      </c>
    </row>
    <row r="33" spans="3:3" x14ac:dyDescent="0.25">
      <c r="C33" s="1"/>
    </row>
    <row r="34" spans="3:3" x14ac:dyDescent="0.25">
      <c r="C34" s="4"/>
    </row>
    <row r="45" spans="3:3" x14ac:dyDescent="0.25">
      <c r="C45" s="4"/>
    </row>
  </sheetData>
  <mergeCells count="1">
    <mergeCell ref="A1:D1"/>
  </mergeCells>
  <printOptions horizontalCentered="1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E5E4-0D4D-477F-981A-8AA101DB75F1}">
  <dimension ref="A1:B13"/>
  <sheetViews>
    <sheetView workbookViewId="0">
      <selection activeCell="D14" sqref="D14"/>
    </sheetView>
  </sheetViews>
  <sheetFormatPr defaultRowHeight="15" x14ac:dyDescent="0.25"/>
  <cols>
    <col min="1" max="1" width="16.42578125" customWidth="1"/>
    <col min="2" max="2" width="21.140625" customWidth="1"/>
  </cols>
  <sheetData>
    <row r="1" spans="1:2" x14ac:dyDescent="0.25">
      <c r="A1" t="s">
        <v>98</v>
      </c>
      <c r="B1" s="4">
        <v>203603981.19999999</v>
      </c>
    </row>
    <row r="2" spans="1:2" x14ac:dyDescent="0.25">
      <c r="A2" t="s">
        <v>49</v>
      </c>
      <c r="B2" s="4">
        <v>111630341.90000001</v>
      </c>
    </row>
    <row r="3" spans="1:2" x14ac:dyDescent="0.25">
      <c r="A3" t="s">
        <v>241</v>
      </c>
      <c r="B3" s="4">
        <v>934765676.89999998</v>
      </c>
    </row>
    <row r="5" spans="1:2" x14ac:dyDescent="0.25">
      <c r="A5" t="s">
        <v>242</v>
      </c>
      <c r="B5" s="4">
        <v>1250000000</v>
      </c>
    </row>
    <row r="6" spans="1:2" x14ac:dyDescent="0.25">
      <c r="A6" s="6" t="s">
        <v>243</v>
      </c>
      <c r="B6" s="4">
        <f>B5*0.45</f>
        <v>562500000</v>
      </c>
    </row>
    <row r="7" spans="1:2" x14ac:dyDescent="0.25">
      <c r="A7" t="s">
        <v>245</v>
      </c>
      <c r="B7" s="4">
        <f>B6-B2-B1</f>
        <v>247265676.90000004</v>
      </c>
    </row>
    <row r="8" spans="1:2" x14ac:dyDescent="0.25">
      <c r="B8" s="4"/>
    </row>
    <row r="9" spans="1:2" x14ac:dyDescent="0.25">
      <c r="A9" t="s">
        <v>237</v>
      </c>
      <c r="B9" s="4">
        <f>Municipalities!D211+Counties!C32</f>
        <v>247265671</v>
      </c>
    </row>
    <row r="12" spans="1:2" x14ac:dyDescent="0.25">
      <c r="A12" t="s">
        <v>239</v>
      </c>
      <c r="B12" s="5">
        <f>562500000/3205958</f>
        <v>175.45457551221818</v>
      </c>
    </row>
    <row r="13" spans="1:2" x14ac:dyDescent="0.25">
      <c r="A13" t="s">
        <v>240</v>
      </c>
      <c r="B13" s="5">
        <f>B12/2</f>
        <v>87.727287756109092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Municipalities</vt:lpstr>
      <vt:lpstr>Counties</vt:lpstr>
      <vt:lpstr>Totals</vt:lpstr>
      <vt:lpstr>Municipalities!Print_Titles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Evans</dc:creator>
  <cp:lastModifiedBy>Duncan Evans</cp:lastModifiedBy>
  <cp:lastPrinted>2020-05-26T22:44:14Z</cp:lastPrinted>
  <dcterms:created xsi:type="dcterms:W3CDTF">2020-05-26T21:21:56Z</dcterms:created>
  <dcterms:modified xsi:type="dcterms:W3CDTF">2020-05-26T23:17:51Z</dcterms:modified>
</cp:coreProperties>
</file>