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89C2D189-3BB2-45E9-80DB-7ADBCA5A698C}" xr6:coauthVersionLast="47" xr6:coauthVersionMax="47" xr10:uidLastSave="{00000000-0000-0000-0000-000000000000}"/>
  <workbookProtection workbookAlgorithmName="SHA-512" workbookHashValue="y2H/bTf9O6J2dQ6CQQyC+Arl0922v9OFSVUy3ktzIw0HbYdKKJ4LxujA9GZeKewJh6W33aWCEBFqTEk9hhQuwg==" workbookSaltValue="4y1pUUI0jBGyJYVqF/inWA==" workbookSpinCount="100000" lockStructure="1"/>
  <bookViews>
    <workbookView xWindow="-108" yWindow="-108" windowWidth="23256" windowHeight="13896" xr2:uid="{9AFF6B24-7AE8-4CD4-BFD3-FF1BEE2D5CAD}"/>
  </bookViews>
  <sheets>
    <sheet name="Internet Gaming 2026" sheetId="6" r:id="rId1"/>
    <sheet name="Internet Gaming 2025" sheetId="5" r:id="rId2"/>
  </sheets>
  <externalReferences>
    <externalReference r:id="rId3"/>
    <externalReference r:id="rId4"/>
  </externalReferences>
  <definedNames>
    <definedName name="_xlnm.Print_Area" localSheetId="1">'Internet Gaming 2025'!$A$1:$AY$24</definedName>
    <definedName name="_xlnm.Print_Area" localSheetId="0">'Internet Gaming 2026'!$A$1:$AY$23</definedName>
    <definedName name="_xlnm.Print_Titles" localSheetId="1">'Internet Gaming 2025'!$A:$A</definedName>
    <definedName name="_xlnm.Print_Titles" localSheetId="0">'Internet Gaming 2026'!$A:$A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6" l="1"/>
  <c r="C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AU8" i="6" s="1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V8" i="6" s="1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W8" i="6"/>
  <c r="AX8" i="6"/>
  <c r="AY8" i="6"/>
  <c r="AY7" i="6" l="1"/>
  <c r="AY19" i="6" s="1"/>
  <c r="AX7" i="6"/>
  <c r="AX19" i="6" s="1"/>
  <c r="AT7" i="6"/>
  <c r="AT19" i="6" s="1"/>
  <c r="AS7" i="6"/>
  <c r="AS19" i="6" s="1"/>
  <c r="AR7" i="6"/>
  <c r="AR19" i="6" s="1"/>
  <c r="AQ7" i="6"/>
  <c r="AP7" i="6"/>
  <c r="AP19" i="6" s="1"/>
  <c r="AO7" i="6"/>
  <c r="AO19" i="6" s="1"/>
  <c r="AN7" i="6"/>
  <c r="AN19" i="6" s="1"/>
  <c r="AM7" i="6"/>
  <c r="AL7" i="6"/>
  <c r="AL19" i="6" s="1"/>
  <c r="AK7" i="6"/>
  <c r="AK19" i="6" s="1"/>
  <c r="AJ7" i="6"/>
  <c r="AJ19" i="6" s="1"/>
  <c r="AI7" i="6"/>
  <c r="AH19" i="6"/>
  <c r="AH7" i="6"/>
  <c r="AG7" i="6"/>
  <c r="AG19" i="6" s="1"/>
  <c r="AF7" i="6"/>
  <c r="AF19" i="6" s="1"/>
  <c r="AE7" i="6"/>
  <c r="AE19" i="6" s="1"/>
  <c r="AD7" i="6"/>
  <c r="AD19" i="6" s="1"/>
  <c r="AC7" i="6"/>
  <c r="AC19" i="6" s="1"/>
  <c r="AB7" i="6"/>
  <c r="AA7" i="6"/>
  <c r="Z7" i="6"/>
  <c r="Z19" i="6" s="1"/>
  <c r="Y7" i="6"/>
  <c r="Y19" i="6" s="1"/>
  <c r="X7" i="6"/>
  <c r="X19" i="6" s="1"/>
  <c r="W7" i="6"/>
  <c r="V7" i="6"/>
  <c r="V19" i="6" s="1"/>
  <c r="U7" i="6"/>
  <c r="U19" i="6" s="1"/>
  <c r="T7" i="6"/>
  <c r="S7" i="6"/>
  <c r="R7" i="6"/>
  <c r="R19" i="6" s="1"/>
  <c r="Q7" i="6"/>
  <c r="Q19" i="6" s="1"/>
  <c r="P7" i="6"/>
  <c r="P19" i="6" s="1"/>
  <c r="O7" i="6"/>
  <c r="N7" i="6"/>
  <c r="N19" i="6" s="1"/>
  <c r="M7" i="6"/>
  <c r="L19" i="6"/>
  <c r="L7" i="6"/>
  <c r="K7" i="6"/>
  <c r="J7" i="6"/>
  <c r="I7" i="6"/>
  <c r="H7" i="6"/>
  <c r="G7" i="6"/>
  <c r="F7" i="6"/>
  <c r="F19" i="6" s="1"/>
  <c r="E7" i="6"/>
  <c r="D7" i="6"/>
  <c r="C7" i="6"/>
  <c r="B7" i="6"/>
  <c r="B19" i="6" s="1"/>
  <c r="V6" i="6"/>
  <c r="S6" i="6"/>
  <c r="Y6" i="6" s="1"/>
  <c r="AB6" i="6" s="1"/>
  <c r="J6" i="6"/>
  <c r="P6" i="6" s="1"/>
  <c r="G6" i="6"/>
  <c r="F6" i="6"/>
  <c r="I6" i="6" s="1"/>
  <c r="E6" i="6"/>
  <c r="H6" i="6" s="1"/>
  <c r="L6" i="6" l="1"/>
  <c r="R6" i="6" s="1"/>
  <c r="X6" i="6" s="1"/>
  <c r="AA6" i="6" s="1"/>
  <c r="O6" i="6"/>
  <c r="T19" i="6"/>
  <c r="AB19" i="6"/>
  <c r="C19" i="6"/>
  <c r="S19" i="6"/>
  <c r="W19" i="6"/>
  <c r="AA19" i="6"/>
  <c r="AI19" i="6"/>
  <c r="AM19" i="6"/>
  <c r="O19" i="6"/>
  <c r="AQ19" i="6"/>
  <c r="AU7" i="6"/>
  <c r="AU19" i="6"/>
  <c r="D19" i="6"/>
  <c r="E19" i="6"/>
  <c r="AG6" i="6"/>
  <c r="AD6" i="6"/>
  <c r="AE6" i="6"/>
  <c r="AH6" i="6"/>
  <c r="N6" i="6"/>
  <c r="K6" i="6"/>
  <c r="AV7" i="6"/>
  <c r="AW7" i="6"/>
  <c r="I19" i="6"/>
  <c r="J19" i="6"/>
  <c r="K19" i="6"/>
  <c r="U6" i="6"/>
  <c r="M19" i="6"/>
  <c r="G19" i="6"/>
  <c r="H19" i="6"/>
  <c r="AW19" i="6" l="1"/>
  <c r="AV19" i="6"/>
  <c r="Q6" i="6"/>
  <c r="W6" i="6" s="1"/>
  <c r="Z6" i="6" s="1"/>
  <c r="T6" i="6"/>
  <c r="AN6" i="6"/>
  <c r="AK6" i="6"/>
  <c r="AT6" i="6" s="1"/>
  <c r="AQ6" i="6"/>
  <c r="AM6" i="6"/>
  <c r="AP6" i="6"/>
  <c r="AJ6" i="6"/>
  <c r="AS6" i="6" s="1"/>
  <c r="AF6" i="6" l="1"/>
  <c r="AC6" i="6"/>
  <c r="AL6" i="6" l="1"/>
  <c r="AO6" i="6"/>
  <c r="AI6" i="6"/>
  <c r="AR6" i="6" s="1"/>
  <c r="B18" i="5" l="1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AI18" i="5"/>
  <c r="AJ18" i="5"/>
  <c r="AK18" i="5"/>
  <c r="AL18" i="5"/>
  <c r="AM18" i="5"/>
  <c r="AN18" i="5"/>
  <c r="AO18" i="5"/>
  <c r="AP18" i="5"/>
  <c r="AQ18" i="5"/>
  <c r="AR18" i="5"/>
  <c r="AS18" i="5"/>
  <c r="AT18" i="5"/>
  <c r="AX18" i="5"/>
  <c r="AY18" i="5"/>
  <c r="AV18" i="5" l="1"/>
  <c r="AW18" i="5"/>
  <c r="AU18" i="5"/>
  <c r="B17" i="5" l="1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AI17" i="5"/>
  <c r="AJ17" i="5"/>
  <c r="AK17" i="5"/>
  <c r="AL17" i="5"/>
  <c r="AM17" i="5"/>
  <c r="AN17" i="5"/>
  <c r="AO17" i="5"/>
  <c r="AP17" i="5"/>
  <c r="AQ17" i="5"/>
  <c r="AR17" i="5"/>
  <c r="AS17" i="5"/>
  <c r="AT17" i="5"/>
  <c r="AX17" i="5"/>
  <c r="AY17" i="5"/>
  <c r="AV17" i="5" l="1"/>
  <c r="AW17" i="5"/>
  <c r="AU17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AI16" i="5"/>
  <c r="AJ16" i="5"/>
  <c r="AK16" i="5"/>
  <c r="AL16" i="5"/>
  <c r="AM16" i="5"/>
  <c r="AN16" i="5"/>
  <c r="AO16" i="5"/>
  <c r="AP16" i="5"/>
  <c r="AQ16" i="5"/>
  <c r="AR16" i="5"/>
  <c r="AS16" i="5"/>
  <c r="AT16" i="5"/>
  <c r="AX16" i="5"/>
  <c r="AY16" i="5"/>
  <c r="AU16" i="5" l="1"/>
  <c r="AW16" i="5"/>
  <c r="AV16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AP15" i="5"/>
  <c r="AQ15" i="5"/>
  <c r="AR15" i="5"/>
  <c r="AS15" i="5"/>
  <c r="AT15" i="5"/>
  <c r="AX15" i="5"/>
  <c r="AY15" i="5"/>
  <c r="AV15" i="5" l="1"/>
  <c r="AU15" i="5"/>
  <c r="AW15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AP14" i="5"/>
  <c r="AQ14" i="5"/>
  <c r="AR14" i="5"/>
  <c r="AS14" i="5"/>
  <c r="AT14" i="5"/>
  <c r="AX14" i="5"/>
  <c r="AY14" i="5"/>
  <c r="AU14" i="5" l="1"/>
  <c r="AW14" i="5"/>
  <c r="AV14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AI13" i="5"/>
  <c r="AJ13" i="5"/>
  <c r="AK13" i="5"/>
  <c r="AL13" i="5"/>
  <c r="AM13" i="5"/>
  <c r="AN13" i="5"/>
  <c r="AO13" i="5"/>
  <c r="AP13" i="5"/>
  <c r="AQ13" i="5"/>
  <c r="AR13" i="5"/>
  <c r="AS13" i="5"/>
  <c r="AT13" i="5"/>
  <c r="AX13" i="5"/>
  <c r="AY13" i="5"/>
  <c r="AW13" i="5" l="1"/>
  <c r="AV13" i="5"/>
  <c r="AU13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AI12" i="5"/>
  <c r="AJ12" i="5"/>
  <c r="AK12" i="5"/>
  <c r="AL12" i="5"/>
  <c r="AM12" i="5"/>
  <c r="AN12" i="5"/>
  <c r="AO12" i="5"/>
  <c r="AP12" i="5"/>
  <c r="AQ12" i="5"/>
  <c r="AR12" i="5"/>
  <c r="AS12" i="5"/>
  <c r="AT12" i="5"/>
  <c r="AX12" i="5"/>
  <c r="AY12" i="5"/>
  <c r="AW12" i="5" l="1"/>
  <c r="AU12" i="5"/>
  <c r="AV12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AP11" i="5"/>
  <c r="AQ11" i="5"/>
  <c r="AR11" i="5"/>
  <c r="AS11" i="5"/>
  <c r="AT11" i="5"/>
  <c r="AX11" i="5"/>
  <c r="AY11" i="5"/>
  <c r="AU11" i="5" l="1"/>
  <c r="AV11" i="5"/>
  <c r="AW11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X10" i="5"/>
  <c r="AY10" i="5"/>
  <c r="AU10" i="5" l="1"/>
  <c r="AV10" i="5"/>
  <c r="AW10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X9" i="5"/>
  <c r="AY9" i="5"/>
  <c r="AW9" i="5" l="1"/>
  <c r="AV9" i="5"/>
  <c r="AU9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X8" i="5"/>
  <c r="AY8" i="5"/>
  <c r="AU8" i="5" l="1"/>
  <c r="AW8" i="5"/>
  <c r="AV8" i="5"/>
  <c r="AY7" i="5"/>
  <c r="AY19" i="5" s="1"/>
  <c r="AX7" i="5"/>
  <c r="AX19" i="5" s="1"/>
  <c r="AT7" i="5"/>
  <c r="AT19" i="5" s="1"/>
  <c r="AS7" i="5"/>
  <c r="AS19" i="5" s="1"/>
  <c r="AR7" i="5"/>
  <c r="AR19" i="5" s="1"/>
  <c r="AQ7" i="5"/>
  <c r="AQ19" i="5" s="1"/>
  <c r="AP7" i="5"/>
  <c r="AP19" i="5" s="1"/>
  <c r="AO7" i="5"/>
  <c r="AO19" i="5" s="1"/>
  <c r="AN7" i="5"/>
  <c r="AN19" i="5" s="1"/>
  <c r="AM7" i="5"/>
  <c r="AM19" i="5" s="1"/>
  <c r="AL7" i="5"/>
  <c r="AL19" i="5" s="1"/>
  <c r="AK7" i="5"/>
  <c r="AK19" i="5" s="1"/>
  <c r="AJ7" i="5"/>
  <c r="AJ19" i="5" s="1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C19" i="5" s="1"/>
  <c r="AB7" i="5"/>
  <c r="AB19" i="5" s="1"/>
  <c r="AA7" i="5"/>
  <c r="AA19" i="5" s="1"/>
  <c r="Z7" i="5"/>
  <c r="Z19" i="5" s="1"/>
  <c r="Y7" i="5"/>
  <c r="Y19" i="5" s="1"/>
  <c r="X7" i="5"/>
  <c r="X19" i="5" s="1"/>
  <c r="W7" i="5"/>
  <c r="W19" i="5" s="1"/>
  <c r="V7" i="5"/>
  <c r="V19" i="5" s="1"/>
  <c r="U7" i="5"/>
  <c r="U19" i="5" s="1"/>
  <c r="T7" i="5"/>
  <c r="T19" i="5" s="1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M19" i="5" s="1"/>
  <c r="L7" i="5"/>
  <c r="L19" i="5" s="1"/>
  <c r="K7" i="5"/>
  <c r="K19" i="5" s="1"/>
  <c r="J7" i="5"/>
  <c r="J19" i="5" s="1"/>
  <c r="I7" i="5"/>
  <c r="H7" i="5"/>
  <c r="G7" i="5"/>
  <c r="F7" i="5"/>
  <c r="F19" i="5" s="1"/>
  <c r="E7" i="5"/>
  <c r="E19" i="5" s="1"/>
  <c r="D7" i="5"/>
  <c r="C7" i="5"/>
  <c r="B7" i="5"/>
  <c r="B19" i="5" s="1"/>
  <c r="V6" i="5"/>
  <c r="S6" i="5"/>
  <c r="Y6" i="5" s="1"/>
  <c r="AB6" i="5" s="1"/>
  <c r="G6" i="5"/>
  <c r="J6" i="5" s="1"/>
  <c r="P6" i="5" s="1"/>
  <c r="F6" i="5"/>
  <c r="I6" i="5" s="1"/>
  <c r="E6" i="5"/>
  <c r="H6" i="5" s="1"/>
  <c r="AW7" i="5" l="1"/>
  <c r="AW19" i="5" s="1"/>
  <c r="H19" i="5"/>
  <c r="I19" i="5"/>
  <c r="G19" i="5"/>
  <c r="C19" i="5"/>
  <c r="AE6" i="5"/>
  <c r="AH6" i="5"/>
  <c r="O6" i="5"/>
  <c r="L6" i="5"/>
  <c r="N6" i="5"/>
  <c r="K6" i="5"/>
  <c r="AV7" i="5"/>
  <c r="AV19" i="5" s="1"/>
  <c r="D19" i="5"/>
  <c r="AU7" i="5"/>
  <c r="AU19" i="5" l="1"/>
  <c r="T6" i="5"/>
  <c r="Q6" i="5"/>
  <c r="W6" i="5" s="1"/>
  <c r="Z6" i="5" s="1"/>
  <c r="U6" i="5"/>
  <c r="R6" i="5"/>
  <c r="X6" i="5" s="1"/>
  <c r="AA6" i="5" s="1"/>
  <c r="AQ6" i="5"/>
  <c r="AN6" i="5"/>
  <c r="AK6" i="5"/>
  <c r="AT6" i="5" s="1"/>
  <c r="AD6" i="5" l="1"/>
  <c r="AG6" i="5"/>
  <c r="AC6" i="5"/>
  <c r="AF6" i="5"/>
  <c r="AM6" i="5" l="1"/>
  <c r="AJ6" i="5"/>
  <c r="AS6" i="5" s="1"/>
  <c r="AP6" i="5"/>
  <c r="AL6" i="5"/>
  <c r="AI6" i="5"/>
  <c r="AR6" i="5" s="1"/>
  <c r="AO6" i="5"/>
</calcChain>
</file>

<file path=xl/sharedStrings.xml><?xml version="1.0" encoding="utf-8"?>
<sst xmlns="http://schemas.openxmlformats.org/spreadsheetml/2006/main" count="166" uniqueCount="83">
  <si>
    <t>Operator</t>
  </si>
  <si>
    <t xml:space="preserve">MGM Grand Detroit </t>
  </si>
  <si>
    <t>MotorCity Casino</t>
  </si>
  <si>
    <t>Greektown Casino</t>
  </si>
  <si>
    <t>Bay Mills Indian Community</t>
  </si>
  <si>
    <t xml:space="preserve">Grand Traverse Band of Ottawa and Chippewa Indians </t>
  </si>
  <si>
    <t>Keweenaw Bay Indian Community</t>
  </si>
  <si>
    <t>Little River Band of Ottawa Indians</t>
  </si>
  <si>
    <t xml:space="preserve">Sault Ste. Marie Tribe of Chippewa Indians </t>
  </si>
  <si>
    <t>All Internet Gaming Operators</t>
  </si>
  <si>
    <t>Casino Name</t>
  </si>
  <si>
    <t>MGM Grand Detroit</t>
  </si>
  <si>
    <t xml:space="preserve">Greektown Casino 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</si>
  <si>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</si>
  <si>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</si>
  <si>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</si>
  <si>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</si>
  <si>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Little River Casino Resort</t>
  </si>
  <si>
    <t>Odawa Casino Resort Petoskey/ Odawa Casino Mackinaw City</t>
  </si>
  <si>
    <t>Kewadin Casino/ Kewadin Vegas Casino/ Kewadin Shores Casino</t>
  </si>
  <si>
    <t>Platform Provider</t>
  </si>
  <si>
    <t xml:space="preserve"> BetMGM</t>
  </si>
  <si>
    <t>FanDuel</t>
  </si>
  <si>
    <t>Penn Sports Interactive / Barstool Sportsbook</t>
  </si>
  <si>
    <t xml:space="preserve"> DraftKings</t>
  </si>
  <si>
    <t>William Hill</t>
  </si>
  <si>
    <t>Golden Nugget Online Gaming</t>
  </si>
  <si>
    <t>Rush Street</t>
  </si>
  <si>
    <t>FoxBet</t>
  </si>
  <si>
    <t xml:space="preserve"> Wynn</t>
  </si>
  <si>
    <t>Month</t>
  </si>
  <si>
    <t>Adjusted Gross  Receipts</t>
  </si>
  <si>
    <t>Internet Gaming State Tax</t>
  </si>
  <si>
    <t>Internet Gaming State Payment</t>
  </si>
  <si>
    <t>Total Internet Gaming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</si>
  <si>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</si>
  <si>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</si>
  <si>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</si>
  <si>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</si>
  <si>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</si>
  <si>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</si>
  <si>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</si>
  <si>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</si>
  <si>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</si>
  <si>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</si>
  <si>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</si>
  <si>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</si>
  <si>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</si>
  <si>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Note 1:</t>
  </si>
  <si>
    <t>Internet Gaming tax/payment percentages fluctuate from 20% - 28% based on yearly Adjusted Gross Receipts totals.  Of the total tax/payment liability calculated, 70% (for commercial operators) and 80% (for tribal operators) is allocated to the state.</t>
  </si>
  <si>
    <t>Gross  Receipts</t>
  </si>
  <si>
    <t>Total Adjusted Gross Receipts</t>
  </si>
  <si>
    <t>Total Gross  Receipts</t>
  </si>
  <si>
    <t>Little Traverse Bay Bands of Odawa Indians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</si>
  <si>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</si>
  <si>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</si>
  <si>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</si>
  <si>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</si>
  <si>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</si>
  <si>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*</t>
  </si>
  <si>
    <t>As reported by operator</t>
  </si>
  <si>
    <t>City Wagering Taxes and Municipal Service Fees*</t>
  </si>
  <si>
    <t>Gun Lake Band of Pottawatomi Indians</t>
  </si>
  <si>
    <t>Gun Lake Casino</t>
  </si>
  <si>
    <t>Parx Interactive</t>
  </si>
  <si>
    <t>Tribal Operators</t>
  </si>
  <si>
    <t>Governing Body of Jurisdiction Payments*</t>
  </si>
  <si>
    <t xml:space="preserve">Lac Vieux Desert Band of Lake Superior Chippewa Indians </t>
  </si>
  <si>
    <t>Lac Vieux Desert Resort Casino</t>
  </si>
  <si>
    <t xml:space="preserve"> PointsBet</t>
  </si>
  <si>
    <t>FireKeepers Casino</t>
  </si>
  <si>
    <t>NYX Digital</t>
  </si>
  <si>
    <t>Nottawaseppi Huron Band of Pottawatomi Indians (FireKeepers Casino)</t>
  </si>
  <si>
    <t>Soaring Eagle Gaming</t>
  </si>
  <si>
    <t>Soaring Eagle Casino</t>
  </si>
  <si>
    <t>GAN</t>
  </si>
  <si>
    <t>Hannahville Indian Community</t>
  </si>
  <si>
    <t>2025 Internet Gaming Revenue and Tax/Payments</t>
  </si>
  <si>
    <t>Note 2:</t>
  </si>
  <si>
    <r>
      <t>Hannahville Indian Community</t>
    </r>
    <r>
      <rPr>
        <b/>
        <vertAlign val="superscript"/>
        <sz val="11"/>
        <color theme="1"/>
        <rFont val="Calibri"/>
        <family val="2"/>
        <scheme val="minor"/>
      </rPr>
      <t>NOTE 2</t>
    </r>
  </si>
  <si>
    <t>Hard Rock</t>
  </si>
  <si>
    <t>Hannahville ceased offering Internet Gaming in July 2025 and resumed in December 2025</t>
  </si>
  <si>
    <t>2026 Internet Gaming Revenue and Tax/Payments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</si>
</sst>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49998474074526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7">
    <xf numFmtId="0" fontId="0" fillId="0" borderId="0" xfId="0"/>
    <xf numFmtId="164" fontId="4" fillId="0" borderId="6" xfId="1" applyNumberFormat="1" applyFont="1" applyFill="1" applyBorder="1" applyAlignment="1">
      <alignment horizontal="center"/>
    </xf>
    <xf numFmtId="164" fontId="4" fillId="0" borderId="7" xfId="1" applyNumberFormat="1" applyFont="1" applyFill="1" applyBorder="1" applyAlignment="1">
      <alignment horizontal="center"/>
    </xf>
    <xf numFmtId="164" fontId="4" fillId="0" borderId="8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0" fontId="0" fillId="0" borderId="18" xfId="0" applyBorder="1"/>
    <xf numFmtId="0" fontId="6" fillId="0" borderId="0" xfId="0" applyFont="1" applyAlignment="1">
      <alignment vertical="center" wrapText="1"/>
    </xf>
    <xf numFmtId="0" fontId="6" fillId="0" borderId="0" xfId="0" applyFont="1"/>
    <xf numFmtId="164" fontId="5" fillId="0" borderId="9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4" fillId="0" borderId="17" xfId="1" applyNumberFormat="1" applyFont="1" applyFill="1" applyBorder="1" applyAlignment="1">
      <alignment horizontal="center"/>
    </xf>
    <xf numFmtId="164" fontId="4" fillId="0" borderId="5" xfId="1" applyNumberFormat="1" applyFont="1" applyFill="1" applyBorder="1" applyAlignment="1">
      <alignment horizontal="center"/>
    </xf>
    <xf numFmtId="164" fontId="4" fillId="0" borderId="4" xfId="1" applyNumberFormat="1" applyFont="1" applyFill="1" applyBorder="1" applyAlignment="1">
      <alignment horizontal="center"/>
    </xf>
    <xf numFmtId="164" fontId="4" fillId="0" borderId="3" xfId="1" applyNumberFormat="1" applyFont="1" applyFill="1" applyBorder="1" applyAlignment="1">
      <alignment horizontal="center"/>
    </xf>
    <xf numFmtId="164" fontId="4" fillId="0" borderId="17" xfId="2" applyNumberFormat="1" applyFont="1" applyFill="1" applyBorder="1" applyAlignment="1">
      <alignment horizontal="center"/>
    </xf>
    <xf numFmtId="164" fontId="4" fillId="0" borderId="3" xfId="2" applyNumberFormat="1" applyFont="1" applyFill="1" applyBorder="1" applyAlignment="1">
      <alignment horizontal="center"/>
    </xf>
    <xf numFmtId="164" fontId="4" fillId="0" borderId="4" xfId="2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5" fillId="0" borderId="24" xfId="0" applyFont="1" applyBorder="1" applyAlignment="1">
      <alignment horizontal="center" vertical="center" wrapText="1"/>
    </xf>
    <xf numFmtId="17" fontId="4" fillId="0" borderId="22" xfId="0" applyNumberFormat="1" applyFont="1" applyBorder="1" applyAlignment="1">
      <alignment horizontal="left"/>
    </xf>
    <xf numFmtId="0" fontId="5" fillId="0" borderId="26" xfId="0" applyFont="1" applyBorder="1" applyAlignment="1">
      <alignment horizontal="right" vertical="center" wrapText="1"/>
    </xf>
    <xf numFmtId="164" fontId="5" fillId="0" borderId="21" xfId="1" applyNumberFormat="1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5" fillId="0" borderId="21" xfId="0" applyFont="1" applyBorder="1"/>
    <xf numFmtId="0" fontId="6" fillId="0" borderId="12" xfId="0" applyFont="1" applyBorder="1"/>
    <xf numFmtId="0" fontId="5" fillId="15" borderId="28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4" fillId="0" borderId="29" xfId="1" applyNumberFormat="1" applyFont="1" applyFill="1" applyBorder="1" applyAlignment="1">
      <alignment horizontal="center"/>
    </xf>
    <xf numFmtId="164" fontId="4" fillId="0" borderId="33" xfId="1" applyNumberFormat="1" applyFont="1" applyFill="1" applyBorder="1" applyAlignment="1">
      <alignment horizontal="center"/>
    </xf>
    <xf numFmtId="164" fontId="4" fillId="0" borderId="27" xfId="1" applyNumberFormat="1" applyFont="1" applyFill="1" applyBorder="1" applyAlignment="1">
      <alignment horizontal="center"/>
    </xf>
    <xf numFmtId="164" fontId="5" fillId="0" borderId="34" xfId="1" applyNumberFormat="1" applyFont="1" applyFill="1" applyBorder="1" applyAlignment="1">
      <alignment horizontal="center"/>
    </xf>
    <xf numFmtId="0" fontId="5" fillId="0" borderId="21" xfId="0" applyFont="1" applyBorder="1" applyAlignment="1">
      <alignment horizontal="right" vertical="center" wrapText="1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7" fillId="0" borderId="0" xfId="0" applyFont="1" applyAlignment="1">
      <alignment vertical="center" wrapText="1"/>
    </xf>
    <xf numFmtId="44" fontId="5" fillId="15" borderId="2" xfId="2" applyFont="1" applyFill="1" applyBorder="1"/>
    <xf numFmtId="0" fontId="5" fillId="15" borderId="23" xfId="0" applyFont="1" applyFill="1" applyBorder="1" applyAlignment="1">
      <alignment horizontal="center" vertical="center" wrapText="1"/>
    </xf>
    <xf numFmtId="44" fontId="5" fillId="15" borderId="35" xfId="0" applyNumberFormat="1" applyFont="1" applyFill="1" applyBorder="1"/>
    <xf numFmtId="44" fontId="5" fillId="15" borderId="39" xfId="0" applyNumberFormat="1" applyFont="1" applyFill="1" applyBorder="1"/>
    <xf numFmtId="164" fontId="4" fillId="0" borderId="41" xfId="1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4" fontId="5" fillId="0" borderId="42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164" fontId="5" fillId="0" borderId="44" xfId="1" applyNumberFormat="1" applyFont="1" applyFill="1" applyBorder="1" applyAlignment="1">
      <alignment horizontal="center"/>
    </xf>
    <xf numFmtId="164" fontId="4" fillId="20" borderId="17" xfId="1" applyNumberFormat="1" applyFont="1" applyFill="1" applyBorder="1" applyAlignment="1">
      <alignment horizontal="center"/>
    </xf>
    <xf numFmtId="164" fontId="4" fillId="20" borderId="3" xfId="1" applyNumberFormat="1" applyFont="1" applyFill="1" applyBorder="1" applyAlignment="1">
      <alignment horizontal="center"/>
    </xf>
    <xf numFmtId="164" fontId="4" fillId="20" borderId="4" xfId="1" applyNumberFormat="1" applyFont="1" applyFill="1" applyBorder="1" applyAlignment="1">
      <alignment horizontal="center"/>
    </xf>
    <xf numFmtId="165" fontId="2" fillId="19" borderId="25" xfId="0" applyNumberFormat="1" applyFont="1" applyFill="1" applyBorder="1" applyAlignment="1">
      <alignment horizontal="center" vertical="center" wrapText="1"/>
    </xf>
    <xf numFmtId="165" fontId="2" fillId="19" borderId="19" xfId="0" applyNumberFormat="1" applyFont="1" applyFill="1" applyBorder="1" applyAlignment="1">
      <alignment horizontal="center" vertical="center" wrapText="1"/>
    </xf>
    <xf numFmtId="165" fontId="2" fillId="19" borderId="20" xfId="0" applyNumberFormat="1" applyFont="1" applyFill="1" applyBorder="1" applyAlignment="1">
      <alignment horizontal="center" vertical="center" wrapText="1"/>
    </xf>
    <xf numFmtId="165" fontId="2" fillId="12" borderId="25" xfId="0" applyNumberFormat="1" applyFont="1" applyFill="1" applyBorder="1" applyAlignment="1">
      <alignment horizontal="center" vertical="center" wrapText="1"/>
    </xf>
    <xf numFmtId="165" fontId="2" fillId="12" borderId="19" xfId="0" applyNumberFormat="1" applyFont="1" applyFill="1" applyBorder="1" applyAlignment="1">
      <alignment horizontal="center" vertical="center" wrapText="1"/>
    </xf>
    <xf numFmtId="165" fontId="2" fillId="12" borderId="20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2" fillId="8" borderId="25" xfId="0" applyNumberFormat="1" applyFont="1" applyFill="1" applyBorder="1" applyAlignment="1">
      <alignment horizontal="center" vertical="center" wrapText="1"/>
    </xf>
    <xf numFmtId="165" fontId="2" fillId="8" borderId="19" xfId="0" applyNumberFormat="1" applyFont="1" applyFill="1" applyBorder="1" applyAlignment="1">
      <alignment horizontal="center" vertical="center" wrapText="1"/>
    </xf>
    <xf numFmtId="165" fontId="2" fillId="8" borderId="20" xfId="0" applyNumberFormat="1" applyFont="1" applyFill="1" applyBorder="1" applyAlignment="1">
      <alignment horizontal="center" vertical="center" wrapText="1"/>
    </xf>
    <xf numFmtId="165" fontId="2" fillId="9" borderId="25" xfId="0" applyNumberFormat="1" applyFont="1" applyFill="1" applyBorder="1" applyAlignment="1">
      <alignment horizontal="center" vertical="center" wrapText="1"/>
    </xf>
    <xf numFmtId="165" fontId="2" fillId="9" borderId="19" xfId="0" applyNumberFormat="1" applyFont="1" applyFill="1" applyBorder="1" applyAlignment="1">
      <alignment horizontal="center" vertical="center" wrapText="1"/>
    </xf>
    <xf numFmtId="165" fontId="2" fillId="9" borderId="20" xfId="0" applyNumberFormat="1" applyFont="1" applyFill="1" applyBorder="1" applyAlignment="1">
      <alignment horizontal="center" vertical="center" wrapText="1"/>
    </xf>
    <xf numFmtId="165" fontId="2" fillId="17" borderId="25" xfId="0" applyNumberFormat="1" applyFont="1" applyFill="1" applyBorder="1" applyAlignment="1">
      <alignment horizontal="center" vertical="center" wrapText="1"/>
    </xf>
    <xf numFmtId="165" fontId="2" fillId="17" borderId="19" xfId="0" applyNumberFormat="1" applyFont="1" applyFill="1" applyBorder="1" applyAlignment="1">
      <alignment horizontal="center" vertical="center" wrapText="1"/>
    </xf>
    <xf numFmtId="165" fontId="2" fillId="17" borderId="20" xfId="0" applyNumberFormat="1" applyFont="1" applyFill="1" applyBorder="1" applyAlignment="1">
      <alignment horizontal="center" vertical="center" wrapText="1"/>
    </xf>
    <xf numFmtId="165" fontId="2" fillId="10" borderId="25" xfId="0" applyNumberFormat="1" applyFont="1" applyFill="1" applyBorder="1" applyAlignment="1">
      <alignment horizontal="center" vertical="center" wrapText="1"/>
    </xf>
    <xf numFmtId="165" fontId="2" fillId="10" borderId="19" xfId="0" applyNumberFormat="1" applyFont="1" applyFill="1" applyBorder="1" applyAlignment="1">
      <alignment horizontal="center" vertical="center" wrapText="1"/>
    </xf>
    <xf numFmtId="165" fontId="2" fillId="10" borderId="20" xfId="0" applyNumberFormat="1" applyFont="1" applyFill="1" applyBorder="1" applyAlignment="1">
      <alignment horizontal="center" vertical="center" wrapText="1"/>
    </xf>
    <xf numFmtId="165" fontId="2" fillId="11" borderId="25" xfId="0" applyNumberFormat="1" applyFont="1" applyFill="1" applyBorder="1" applyAlignment="1">
      <alignment horizontal="center" vertical="center" wrapText="1"/>
    </xf>
    <xf numFmtId="165" fontId="2" fillId="11" borderId="19" xfId="0" applyNumberFormat="1" applyFont="1" applyFill="1" applyBorder="1" applyAlignment="1">
      <alignment horizontal="center" vertical="center" wrapText="1"/>
    </xf>
    <xf numFmtId="165" fontId="2" fillId="11" borderId="20" xfId="0" applyNumberFormat="1" applyFont="1" applyFill="1" applyBorder="1" applyAlignment="1">
      <alignment horizontal="center" vertical="center" wrapText="1"/>
    </xf>
    <xf numFmtId="165" fontId="2" fillId="14" borderId="25" xfId="0" applyNumberFormat="1" applyFont="1" applyFill="1" applyBorder="1" applyAlignment="1">
      <alignment horizontal="center" vertical="center" wrapText="1"/>
    </xf>
    <xf numFmtId="165" fontId="2" fillId="14" borderId="19" xfId="0" applyNumberFormat="1" applyFont="1" applyFill="1" applyBorder="1" applyAlignment="1">
      <alignment horizontal="center" vertical="center" wrapText="1"/>
    </xf>
    <xf numFmtId="165" fontId="2" fillId="14" borderId="20" xfId="0" applyNumberFormat="1" applyFont="1" applyFill="1" applyBorder="1" applyAlignment="1">
      <alignment horizontal="center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2" fillId="14" borderId="25" xfId="0" applyFont="1" applyFill="1" applyBorder="1" applyAlignment="1">
      <alignment horizontal="center" vertical="center" wrapText="1"/>
    </xf>
    <xf numFmtId="0" fontId="2" fillId="19" borderId="2" xfId="0" applyFont="1" applyFill="1" applyBorder="1" applyAlignment="1">
      <alignment horizontal="center" vertical="center" wrapText="1"/>
    </xf>
    <xf numFmtId="0" fontId="2" fillId="19" borderId="25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25" xfId="0" applyFont="1" applyFill="1" applyBorder="1" applyAlignment="1">
      <alignment horizontal="center" vertical="center" wrapText="1"/>
    </xf>
    <xf numFmtId="165" fontId="2" fillId="3" borderId="25" xfId="0" applyNumberFormat="1" applyFont="1" applyFill="1" applyBorder="1" applyAlignment="1">
      <alignment horizontal="center" vertical="center" wrapText="1"/>
    </xf>
    <xf numFmtId="165" fontId="2" fillId="3" borderId="19" xfId="0" applyNumberFormat="1" applyFont="1" applyFill="1" applyBorder="1" applyAlignment="1">
      <alignment horizontal="center" vertical="center" wrapText="1"/>
    </xf>
    <xf numFmtId="165" fontId="2" fillId="3" borderId="20" xfId="0" applyNumberFormat="1" applyFont="1" applyFill="1" applyBorder="1" applyAlignment="1">
      <alignment horizontal="center" vertical="center" wrapText="1"/>
    </xf>
    <xf numFmtId="165" fontId="2" fillId="4" borderId="25" xfId="0" applyNumberFormat="1" applyFont="1" applyFill="1" applyBorder="1" applyAlignment="1">
      <alignment horizontal="center" vertical="center" wrapText="1"/>
    </xf>
    <xf numFmtId="165" fontId="2" fillId="4" borderId="19" xfId="0" applyNumberFormat="1" applyFont="1" applyFill="1" applyBorder="1" applyAlignment="1">
      <alignment horizontal="center" vertical="center" wrapText="1"/>
    </xf>
    <xf numFmtId="165" fontId="2" fillId="4" borderId="20" xfId="0" applyNumberFormat="1" applyFont="1" applyFill="1" applyBorder="1" applyAlignment="1">
      <alignment horizontal="center" vertical="center" wrapText="1"/>
    </xf>
    <xf numFmtId="165" fontId="2" fillId="5" borderId="25" xfId="0" applyNumberFormat="1" applyFont="1" applyFill="1" applyBorder="1" applyAlignment="1">
      <alignment horizontal="center" vertical="center" wrapText="1"/>
    </xf>
    <xf numFmtId="165" fontId="2" fillId="5" borderId="19" xfId="0" applyNumberFormat="1" applyFont="1" applyFill="1" applyBorder="1" applyAlignment="1">
      <alignment horizontal="center" vertical="center" wrapText="1"/>
    </xf>
    <xf numFmtId="165" fontId="2" fillId="5" borderId="20" xfId="0" applyNumberFormat="1" applyFont="1" applyFill="1" applyBorder="1" applyAlignment="1">
      <alignment horizontal="center" vertical="center" wrapText="1"/>
    </xf>
    <xf numFmtId="165" fontId="2" fillId="6" borderId="25" xfId="0" applyNumberFormat="1" applyFont="1" applyFill="1" applyBorder="1" applyAlignment="1">
      <alignment horizontal="center" vertical="center" wrapText="1"/>
    </xf>
    <xf numFmtId="165" fontId="2" fillId="6" borderId="19" xfId="0" applyNumberFormat="1" applyFont="1" applyFill="1" applyBorder="1" applyAlignment="1">
      <alignment horizontal="center" vertical="center" wrapText="1"/>
    </xf>
    <xf numFmtId="165" fontId="2" fillId="6" borderId="20" xfId="0" applyNumberFormat="1" applyFont="1" applyFill="1" applyBorder="1" applyAlignment="1">
      <alignment horizontal="center" vertical="center" wrapText="1"/>
    </xf>
    <xf numFmtId="165" fontId="2" fillId="18" borderId="25" xfId="0" applyNumberFormat="1" applyFont="1" applyFill="1" applyBorder="1" applyAlignment="1">
      <alignment horizontal="center" vertical="center" wrapText="1"/>
    </xf>
    <xf numFmtId="165" fontId="2" fillId="18" borderId="19" xfId="0" applyNumberFormat="1" applyFont="1" applyFill="1" applyBorder="1" applyAlignment="1">
      <alignment horizontal="center" vertical="center" wrapText="1"/>
    </xf>
    <xf numFmtId="165" fontId="2" fillId="18" borderId="20" xfId="0" applyNumberFormat="1" applyFont="1" applyFill="1" applyBorder="1" applyAlignment="1">
      <alignment horizontal="center" vertical="center" wrapText="1"/>
    </xf>
    <xf numFmtId="165" fontId="2" fillId="7" borderId="25" xfId="0" applyNumberFormat="1" applyFont="1" applyFill="1" applyBorder="1" applyAlignment="1">
      <alignment horizontal="center" vertical="center" wrapText="1"/>
    </xf>
    <xf numFmtId="165" fontId="2" fillId="7" borderId="19" xfId="0" applyNumberFormat="1" applyFont="1" applyFill="1" applyBorder="1" applyAlignment="1">
      <alignment horizontal="center" vertical="center" wrapText="1"/>
    </xf>
    <xf numFmtId="165" fontId="2" fillId="7" borderId="20" xfId="0" applyNumberFormat="1" applyFont="1" applyFill="1" applyBorder="1" applyAlignment="1">
      <alignment horizontal="center" vertical="center" wrapText="1"/>
    </xf>
    <xf numFmtId="165" fontId="2" fillId="16" borderId="25" xfId="0" applyNumberFormat="1" applyFont="1" applyFill="1" applyBorder="1" applyAlignment="1">
      <alignment horizontal="center" vertical="center" wrapText="1"/>
    </xf>
    <xf numFmtId="165" fontId="2" fillId="16" borderId="19" xfId="0" applyNumberFormat="1" applyFont="1" applyFill="1" applyBorder="1" applyAlignment="1">
      <alignment horizontal="center" vertical="center" wrapText="1"/>
    </xf>
    <xf numFmtId="165" fontId="2" fillId="16" borderId="20" xfId="0" applyNumberFormat="1" applyFont="1" applyFill="1" applyBorder="1" applyAlignment="1">
      <alignment horizontal="center" vertical="center" wrapText="1"/>
    </xf>
    <xf numFmtId="0" fontId="2" fillId="16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17" borderId="2" xfId="0" applyFont="1" applyFill="1" applyBorder="1" applyAlignment="1">
      <alignment horizontal="center" vertical="center" wrapText="1"/>
    </xf>
    <xf numFmtId="0" fontId="2" fillId="10" borderId="2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18" borderId="25" xfId="0" applyFont="1" applyFill="1" applyBorder="1" applyAlignment="1">
      <alignment horizontal="center" vertical="center" wrapText="1"/>
    </xf>
    <xf numFmtId="0" fontId="2" fillId="18" borderId="19" xfId="0" applyFont="1" applyFill="1" applyBorder="1" applyAlignment="1">
      <alignment horizontal="center" vertical="center" wrapText="1"/>
    </xf>
    <xf numFmtId="0" fontId="2" fillId="18" borderId="20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13" borderId="18" xfId="0" applyFont="1" applyFill="1" applyBorder="1" applyAlignment="1">
      <alignment horizontal="center" vertical="center" wrapText="1"/>
    </xf>
    <xf numFmtId="0" fontId="2" fillId="13" borderId="21" xfId="0" applyFont="1" applyFill="1" applyBorder="1" applyAlignment="1">
      <alignment horizontal="center" vertical="center" wrapText="1"/>
    </xf>
    <xf numFmtId="0" fontId="2" fillId="13" borderId="23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2" fillId="13" borderId="0" xfId="0" applyFont="1" applyFill="1" applyAlignment="1">
      <alignment horizontal="center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" fillId="13" borderId="15" xfId="0" applyFont="1" applyFill="1" applyBorder="1" applyAlignment="1">
      <alignment horizontal="center" vertical="center" wrapText="1"/>
    </xf>
    <xf numFmtId="0" fontId="2" fillId="15" borderId="35" xfId="0" applyFont="1" applyFill="1" applyBorder="1" applyAlignment="1">
      <alignment horizontal="center" vertical="center" wrapText="1"/>
    </xf>
    <xf numFmtId="0" fontId="2" fillId="15" borderId="39" xfId="0" applyFont="1" applyFill="1" applyBorder="1" applyAlignment="1">
      <alignment horizontal="center" vertical="center" wrapText="1"/>
    </xf>
    <xf numFmtId="0" fontId="2" fillId="15" borderId="40" xfId="0" applyFont="1" applyFill="1" applyBorder="1" applyAlignment="1">
      <alignment horizontal="center" vertical="center" wrapText="1"/>
    </xf>
    <xf numFmtId="0" fontId="2" fillId="15" borderId="36" xfId="0" applyFont="1" applyFill="1" applyBorder="1" applyAlignment="1">
      <alignment horizontal="center" vertical="center" wrapText="1"/>
    </xf>
    <xf numFmtId="0" fontId="2" fillId="15" borderId="37" xfId="0" applyFont="1" applyFill="1" applyBorder="1" applyAlignment="1">
      <alignment horizontal="center" vertical="center" wrapText="1"/>
    </xf>
    <xf numFmtId="0" fontId="2" fillId="15" borderId="38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6%20Internet%20Gaming.xls" TargetMode="External"/><Relationship Id="rId2" Type="http://schemas.openxmlformats.org/officeDocument/2006/relationships/externalLinkPath" Target="file:///S:\Audit&amp;Budget\2026%20Internet%20Gaming.xls" TargetMode="External"/><Relationship Id="rId1" Type="http://schemas.openxmlformats.org/officeDocument/2006/relationships/externalLinkPath" Target="/Audit&amp;Budget/2026%20Internet%20Gaming.xls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5%20Internet%20Gaming.xls" TargetMode="External"/><Relationship Id="rId2" Type="http://schemas.openxmlformats.org/officeDocument/2006/relationships/externalLinkPath" Target="file:///S:\Audit&amp;Budget\2025%20Internet%20Gaming.xls" TargetMode="External"/><Relationship Id="rId1" Type="http://schemas.openxmlformats.org/officeDocument/2006/relationships/externalLinkPath" Target="/Audit&amp;Budget/2025%20Internet%20Gam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nd Traverse Band of Otta &amp; Ch"/>
      <sheetName val="Greektown_Penn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U4">
            <v>7025901.3999999994</v>
          </cell>
          <cell r="V4">
            <v>11362556.334000001</v>
          </cell>
          <cell r="X4">
            <v>1777698.6484999983</v>
          </cell>
        </row>
        <row r="5">
          <cell r="U5">
            <v>6961861.6699999999</v>
          </cell>
          <cell r="V5">
            <v>11169171.710999999</v>
          </cell>
          <cell r="X5">
            <v>1666308.5008750004</v>
          </cell>
        </row>
      </sheetData>
      <sheetData sheetId="3"/>
      <sheetData sheetId="4">
        <row r="5">
          <cell r="L5">
            <v>45479177.75</v>
          </cell>
          <cell r="R5">
            <v>43660010.640000001</v>
          </cell>
          <cell r="W5">
            <v>9235842.3840000015</v>
          </cell>
        </row>
        <row r="6">
          <cell r="L6">
            <v>33686826.380000114</v>
          </cell>
          <cell r="R6">
            <v>32339353.320000116</v>
          </cell>
          <cell r="W6">
            <v>7244015.1440000003</v>
          </cell>
        </row>
      </sheetData>
      <sheetData sheetId="5">
        <row r="5">
          <cell r="L5">
            <v>3017453.7800000012</v>
          </cell>
          <cell r="R5">
            <v>2896755.6300000013</v>
          </cell>
          <cell r="W5">
            <v>463480.90400000004</v>
          </cell>
        </row>
        <row r="6">
          <cell r="L6">
            <v>3443716.549999997</v>
          </cell>
          <cell r="R6">
            <v>3305967.8899999969</v>
          </cell>
          <cell r="W6">
            <v>564198.44000000006</v>
          </cell>
        </row>
      </sheetData>
      <sheetData sheetId="6">
        <row r="5">
          <cell r="L5">
            <v>17253988.030000031</v>
          </cell>
          <cell r="R5">
            <v>16563828.510000031</v>
          </cell>
          <cell r="W5">
            <v>3166297.5840000003</v>
          </cell>
        </row>
        <row r="6">
          <cell r="L6">
            <v>15672969.189999998</v>
          </cell>
          <cell r="R6">
            <v>15046050.419999998</v>
          </cell>
          <cell r="W6">
            <v>3370315.2960000001</v>
          </cell>
        </row>
      </sheetData>
      <sheetData sheetId="7">
        <row r="5">
          <cell r="L5">
            <v>9005622.6700000167</v>
          </cell>
          <cell r="R5">
            <v>8631548.7500000168</v>
          </cell>
          <cell r="W5">
            <v>1282100.19</v>
          </cell>
        </row>
        <row r="6">
          <cell r="L6">
            <v>6461190.7199999988</v>
          </cell>
          <cell r="R6">
            <v>6175704.959999999</v>
          </cell>
          <cell r="W6">
            <v>1144121.5379999999</v>
          </cell>
        </row>
      </sheetData>
      <sheetData sheetId="8">
        <row r="5">
          <cell r="L5">
            <v>4602354.4100000085</v>
          </cell>
          <cell r="R5">
            <v>4418260.2300000088</v>
          </cell>
          <cell r="W5">
            <v>713613.8</v>
          </cell>
        </row>
        <row r="6">
          <cell r="L6">
            <v>4277798.1600000113</v>
          </cell>
          <cell r="R6">
            <v>4106686.2300000112</v>
          </cell>
          <cell r="W6">
            <v>731175.92</v>
          </cell>
        </row>
      </sheetData>
      <sheetData sheetId="9">
        <row r="5">
          <cell r="L5">
            <v>23144007.560000002</v>
          </cell>
          <cell r="R5">
            <v>22218247.260000002</v>
          </cell>
          <cell r="W5">
            <v>4432887.3840000005</v>
          </cell>
        </row>
        <row r="6">
          <cell r="L6">
            <v>20208377.090000033</v>
          </cell>
          <cell r="R6">
            <v>19400042.000000034</v>
          </cell>
          <cell r="W6">
            <v>4345609.4079999998</v>
          </cell>
        </row>
      </sheetData>
      <sheetData sheetId="10">
        <row r="5">
          <cell r="L5">
            <v>7670285.9199999869</v>
          </cell>
          <cell r="R5">
            <v>7363474.4799999865</v>
          </cell>
          <cell r="W5">
            <v>1231971.5119999999</v>
          </cell>
        </row>
        <row r="6">
          <cell r="L6">
            <v>9954307.9399999976</v>
          </cell>
          <cell r="R6">
            <v>9556135.6199999973</v>
          </cell>
          <cell r="W6">
            <v>2014021.152</v>
          </cell>
        </row>
      </sheetData>
      <sheetData sheetId="11">
        <row r="5">
          <cell r="L5">
            <v>17571524.74000001</v>
          </cell>
          <cell r="R5">
            <v>16868663.750000011</v>
          </cell>
          <cell r="W5">
            <v>3234580.68</v>
          </cell>
        </row>
        <row r="6">
          <cell r="L6">
            <v>17148984.120000005</v>
          </cell>
          <cell r="R6">
            <v>16463024.760000005</v>
          </cell>
          <cell r="W6">
            <v>3687717.5439999998</v>
          </cell>
        </row>
      </sheetData>
      <sheetData sheetId="12">
        <row r="5">
          <cell r="L5">
            <v>22077833.00999999</v>
          </cell>
          <cell r="R5">
            <v>21194719.68999999</v>
          </cell>
          <cell r="W5">
            <v>4203617.2079999996</v>
          </cell>
        </row>
        <row r="6">
          <cell r="L6">
            <v>20683984.960000038</v>
          </cell>
          <cell r="R6">
            <v>19856625.56000004</v>
          </cell>
          <cell r="W6">
            <v>4447884.1280000005</v>
          </cell>
        </row>
      </sheetData>
      <sheetData sheetId="13">
        <row r="5">
          <cell r="L5">
            <v>2013462.0700000003</v>
          </cell>
          <cell r="R5">
            <v>1932923.5900000003</v>
          </cell>
          <cell r="W5">
            <v>309267.77600000001</v>
          </cell>
        </row>
        <row r="6">
          <cell r="L6">
            <v>1874798.5</v>
          </cell>
          <cell r="R6">
            <v>1799806.56</v>
          </cell>
          <cell r="W6">
            <v>287969.04800000001</v>
          </cell>
        </row>
      </sheetData>
      <sheetData sheetId="14">
        <row r="5">
          <cell r="L5">
            <v>65832430.419999838</v>
          </cell>
          <cell r="R5">
            <v>63199133.199999839</v>
          </cell>
          <cell r="W5">
            <v>11911030.109999999</v>
          </cell>
        </row>
        <row r="6">
          <cell r="L6">
            <v>63127620.49000001</v>
          </cell>
          <cell r="R6">
            <v>60602515.670000009</v>
          </cell>
          <cell r="W6">
            <v>11878093.072999999</v>
          </cell>
        </row>
      </sheetData>
      <sheetData sheetId="15">
        <row r="5">
          <cell r="L5">
            <v>73317927.00999999</v>
          </cell>
          <cell r="R5">
            <v>70385209.929999992</v>
          </cell>
          <cell r="W5">
            <v>13319501.146</v>
          </cell>
        </row>
        <row r="6">
          <cell r="L6">
            <v>69298395.25</v>
          </cell>
          <cell r="R6">
            <v>66526459.439999998</v>
          </cell>
          <cell r="W6">
            <v>13039186.048</v>
          </cell>
        </row>
      </sheetData>
      <sheetData sheetId="16">
        <row r="5">
          <cell r="L5">
            <v>1522581.3799999952</v>
          </cell>
          <cell r="R5">
            <v>1461678.1199999952</v>
          </cell>
          <cell r="W5">
            <v>233868.49600000001</v>
          </cell>
        </row>
        <row r="6">
          <cell r="L6">
            <v>1597969.700000003</v>
          </cell>
          <cell r="R6">
            <v>1534050.920000003</v>
          </cell>
          <cell r="W6">
            <v>245448.144</v>
          </cell>
        </row>
      </sheetData>
      <sheetData sheetId="17">
        <row r="5">
          <cell r="L5">
            <v>2061596.7699999958</v>
          </cell>
          <cell r="R5">
            <v>1979132.8999999957</v>
          </cell>
          <cell r="W5">
            <v>316661.26400000002</v>
          </cell>
        </row>
        <row r="6">
          <cell r="L6">
            <v>2041997.349999994</v>
          </cell>
          <cell r="R6">
            <v>1960317.4599999941</v>
          </cell>
          <cell r="W6">
            <v>313650.79200000002</v>
          </cell>
        </row>
      </sheetData>
      <sheetData sheetId="18">
        <row r="5">
          <cell r="L5">
            <v>3740902.099999994</v>
          </cell>
          <cell r="R5">
            <v>3509478.809999994</v>
          </cell>
          <cell r="W5">
            <v>561516.60800000001</v>
          </cell>
        </row>
        <row r="6">
          <cell r="L6">
            <v>3629609.6699999869</v>
          </cell>
          <cell r="R6">
            <v>3427784.0999999871</v>
          </cell>
          <cell r="W6">
            <v>595441.66399999999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mmercial - template"/>
      <sheetName val="Tribal - Template"/>
      <sheetName val="All Operators reconciliation"/>
      <sheetName val="Form and pmt Submission Track"/>
      <sheetName val="Bay Mills Indian Community"/>
      <sheetName val="FireKeepers"/>
      <sheetName val="Greektown_Penn"/>
      <sheetName val="Grnd Traverse Band of Otta &amp; Ch"/>
      <sheetName val="Gun Lake Band"/>
      <sheetName val="Hannahville Indian Community"/>
      <sheetName val="Keweenaw Bay Indian Community"/>
      <sheetName val="Lac Vieux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</sheetNames>
    <sheetDataSet>
      <sheetData sheetId="0"/>
      <sheetData sheetId="1"/>
      <sheetData sheetId="2">
        <row r="4">
          <cell r="U4">
            <v>4995876.4579999996</v>
          </cell>
          <cell r="V4">
            <v>10166071.127999999</v>
          </cell>
          <cell r="X4">
            <v>1592851.5721249988</v>
          </cell>
        </row>
        <row r="5">
          <cell r="U5">
            <v>4737981.7740000011</v>
          </cell>
          <cell r="V5">
            <v>9985033.1490000002</v>
          </cell>
          <cell r="X5">
            <v>1495845.1943750021</v>
          </cell>
        </row>
        <row r="6">
          <cell r="U6">
            <v>5980219.1360000009</v>
          </cell>
          <cell r="V6">
            <v>11394346.401000001</v>
          </cell>
          <cell r="X6">
            <v>1696638.1556250006</v>
          </cell>
        </row>
        <row r="7">
          <cell r="U7">
            <v>5636652.9299999997</v>
          </cell>
          <cell r="V7">
            <v>10987133.862</v>
          </cell>
          <cell r="X7">
            <v>1634990.158000001</v>
          </cell>
        </row>
        <row r="8">
          <cell r="U8">
            <v>5798403.4680000003</v>
          </cell>
          <cell r="V8">
            <v>11086472.807999998</v>
          </cell>
          <cell r="X8">
            <v>1649772.7389999977</v>
          </cell>
        </row>
        <row r="9">
          <cell r="U9">
            <v>5785244.5999999996</v>
          </cell>
          <cell r="V9">
            <v>10277348.493000001</v>
          </cell>
          <cell r="X9">
            <v>1529367.3351250002</v>
          </cell>
        </row>
        <row r="10">
          <cell r="U10">
            <v>6140479.2380000018</v>
          </cell>
          <cell r="V10">
            <v>10538294.153999999</v>
          </cell>
          <cell r="X10">
            <v>1568198.5348749962</v>
          </cell>
        </row>
        <row r="11">
          <cell r="U11">
            <v>6213452.4100000011</v>
          </cell>
          <cell r="V11">
            <v>11447638.23</v>
          </cell>
          <cell r="X11">
            <v>1703517.5939999998</v>
          </cell>
        </row>
        <row r="12">
          <cell r="U12">
            <v>6087167.2199999997</v>
          </cell>
          <cell r="V12">
            <v>11317192.607999999</v>
          </cell>
          <cell r="X12">
            <v>1684106.0422499978</v>
          </cell>
        </row>
        <row r="13">
          <cell r="U13">
            <v>6542202.5359999994</v>
          </cell>
          <cell r="V13">
            <v>12167318.115</v>
          </cell>
          <cell r="X13">
            <v>1810612.8148749992</v>
          </cell>
        </row>
        <row r="14">
          <cell r="U14">
            <v>5494423.6040000003</v>
          </cell>
          <cell r="V14">
            <v>11354211.588</v>
          </cell>
          <cell r="X14">
            <v>1689614.8196249998</v>
          </cell>
        </row>
        <row r="15">
          <cell r="U15">
            <v>8514785.3220000006</v>
          </cell>
          <cell r="V15">
            <v>12035504.628</v>
          </cell>
          <cell r="X15">
            <v>1790997.712125004</v>
          </cell>
        </row>
      </sheetData>
      <sheetData sheetId="3"/>
      <sheetData sheetId="4">
        <row r="5">
          <cell r="L5">
            <v>42224225.390000105</v>
          </cell>
          <cell r="R5">
            <v>39690771.870000102</v>
          </cell>
          <cell r="W5">
            <v>8346732.8959999997</v>
          </cell>
        </row>
        <row r="6">
          <cell r="L6">
            <v>27794904.599999905</v>
          </cell>
          <cell r="R6">
            <v>26127210.319999903</v>
          </cell>
          <cell r="W6">
            <v>5852495.1119999997</v>
          </cell>
        </row>
        <row r="7">
          <cell r="L7">
            <v>41147969.139999866</v>
          </cell>
          <cell r="R7">
            <v>38679090.989999868</v>
          </cell>
          <cell r="W7">
            <v>8664116.3840000015</v>
          </cell>
        </row>
        <row r="8">
          <cell r="L8">
            <v>42535768.350000143</v>
          </cell>
          <cell r="R8">
            <v>39983622.250000142</v>
          </cell>
          <cell r="W8">
            <v>8956331.3840000015</v>
          </cell>
        </row>
        <row r="9">
          <cell r="L9">
            <v>36257508.410000086</v>
          </cell>
          <cell r="R9">
            <v>34082057.910000086</v>
          </cell>
          <cell r="W9">
            <v>7634380.9680000013</v>
          </cell>
        </row>
        <row r="10">
          <cell r="L10">
            <v>38712028.419999957</v>
          </cell>
          <cell r="R10">
            <v>36389306.709999956</v>
          </cell>
          <cell r="W10">
            <v>8151204.7040000008</v>
          </cell>
        </row>
        <row r="11">
          <cell r="L11">
            <v>41638391.869999886</v>
          </cell>
          <cell r="R11">
            <v>39140088.359999888</v>
          </cell>
          <cell r="W11">
            <v>8767379.7920000013</v>
          </cell>
        </row>
        <row r="12">
          <cell r="L12">
            <v>41049921.809999943</v>
          </cell>
          <cell r="R12">
            <v>38586926.49999994</v>
          </cell>
          <cell r="W12">
            <v>8643471.5360000003</v>
          </cell>
        </row>
        <row r="13">
          <cell r="L13">
            <v>40372799.880000114</v>
          </cell>
          <cell r="R13">
            <v>37950431.890000112</v>
          </cell>
          <cell r="W13">
            <v>8500896.7440000009</v>
          </cell>
        </row>
        <row r="14">
          <cell r="L14">
            <v>44737572.579999924</v>
          </cell>
          <cell r="R14">
            <v>42053318.219999924</v>
          </cell>
          <cell r="W14">
            <v>9419943.2799999993</v>
          </cell>
        </row>
        <row r="15">
          <cell r="L15">
            <v>19987902.149999857</v>
          </cell>
          <cell r="R15">
            <v>18788628.019999858</v>
          </cell>
          <cell r="W15">
            <v>4208652.68</v>
          </cell>
        </row>
        <row r="16">
          <cell r="L16">
            <v>45369841.529999971</v>
          </cell>
          <cell r="R16">
            <v>42647651.039999969</v>
          </cell>
          <cell r="W16">
            <v>9553073.8320000004</v>
          </cell>
        </row>
      </sheetData>
      <sheetData sheetId="5">
        <row r="5">
          <cell r="L5">
            <v>2283278.7699999958</v>
          </cell>
          <cell r="R5">
            <v>2146282.0399999958</v>
          </cell>
          <cell r="W5">
            <v>343405.12800000003</v>
          </cell>
        </row>
        <row r="6">
          <cell r="L6">
            <v>1870648.2199999988</v>
          </cell>
          <cell r="R6">
            <v>1758409.3299999989</v>
          </cell>
          <cell r="W6">
            <v>281345.49599999998</v>
          </cell>
        </row>
        <row r="7">
          <cell r="L7">
            <v>2267035.6699999943</v>
          </cell>
          <cell r="R7">
            <v>2131013.5299999942</v>
          </cell>
          <cell r="W7">
            <v>373533.44</v>
          </cell>
        </row>
        <row r="8">
          <cell r="L8">
            <v>1544534.9499999955</v>
          </cell>
          <cell r="R8">
            <v>1451862.8499999954</v>
          </cell>
          <cell r="W8">
            <v>255527.86400000003</v>
          </cell>
        </row>
        <row r="9">
          <cell r="L9">
            <v>1496748.75</v>
          </cell>
          <cell r="R9">
            <v>1406943.83</v>
          </cell>
          <cell r="W9">
            <v>261934.296</v>
          </cell>
        </row>
        <row r="10">
          <cell r="L10">
            <v>1422748.3699999973</v>
          </cell>
          <cell r="R10">
            <v>1337383.4699999974</v>
          </cell>
          <cell r="W10">
            <v>260487.94400000002</v>
          </cell>
        </row>
        <row r="11">
          <cell r="L11">
            <v>2047510.1599999964</v>
          </cell>
          <cell r="R11">
            <v>1924659.5499999963</v>
          </cell>
          <cell r="W11">
            <v>402834.05600000004</v>
          </cell>
        </row>
        <row r="12">
          <cell r="L12">
            <v>2132554.1400000006</v>
          </cell>
          <cell r="R12">
            <v>2004600.8900000006</v>
          </cell>
          <cell r="W12">
            <v>449030.60000000003</v>
          </cell>
        </row>
        <row r="13">
          <cell r="L13">
            <v>2262843.1700000018</v>
          </cell>
          <cell r="R13">
            <v>2127072.5800000019</v>
          </cell>
          <cell r="W13">
            <v>476464.25599999999</v>
          </cell>
        </row>
        <row r="14">
          <cell r="L14">
            <v>3204391.3300000131</v>
          </cell>
          <cell r="R14">
            <v>3012127.8500000131</v>
          </cell>
          <cell r="W14">
            <v>674716.64000000013</v>
          </cell>
        </row>
        <row r="15">
          <cell r="L15">
            <v>2865782.8599999994</v>
          </cell>
          <cell r="R15">
            <v>2693835.8899999992</v>
          </cell>
          <cell r="W15">
            <v>603419.24000000011</v>
          </cell>
        </row>
        <row r="16">
          <cell r="L16">
            <v>2839110.9099999964</v>
          </cell>
          <cell r="R16">
            <v>2668764.2499999963</v>
          </cell>
          <cell r="W16">
            <v>597803.19200000004</v>
          </cell>
        </row>
      </sheetData>
      <sheetData sheetId="6">
        <row r="5">
          <cell r="L5">
            <v>6258359.0799999833</v>
          </cell>
          <cell r="R5">
            <v>5882857.5399999833</v>
          </cell>
          <cell r="W5">
            <v>849960.06199999992</v>
          </cell>
        </row>
        <row r="6">
          <cell r="L6">
            <v>5255469.9099999964</v>
          </cell>
          <cell r="R6">
            <v>4940141.719999996</v>
          </cell>
          <cell r="W6">
            <v>811825.80499999993</v>
          </cell>
        </row>
        <row r="7">
          <cell r="L7">
            <v>7288860.1800000072</v>
          </cell>
          <cell r="R7">
            <v>6851528.5700000068</v>
          </cell>
          <cell r="W7">
            <v>1326421.5859999999</v>
          </cell>
        </row>
        <row r="8">
          <cell r="L8">
            <v>6645484.8799999952</v>
          </cell>
          <cell r="R8">
            <v>6246755.7899999954</v>
          </cell>
          <cell r="W8">
            <v>1224364.1340000001</v>
          </cell>
        </row>
        <row r="9">
          <cell r="L9">
            <v>7155346.6100000143</v>
          </cell>
          <cell r="R9">
            <v>6726025.8100000145</v>
          </cell>
          <cell r="W9">
            <v>1318301.061</v>
          </cell>
        </row>
        <row r="10">
          <cell r="L10">
            <v>7527806.9099999964</v>
          </cell>
          <cell r="R10">
            <v>7076138.4999999963</v>
          </cell>
          <cell r="W10">
            <v>1386923.1459999999</v>
          </cell>
        </row>
        <row r="11">
          <cell r="L11">
            <v>8425247.8299999833</v>
          </cell>
          <cell r="R11">
            <v>7919732.9599999832</v>
          </cell>
          <cell r="W11">
            <v>1552267.6609999998</v>
          </cell>
        </row>
        <row r="12">
          <cell r="L12">
            <v>7309377.2099999785</v>
          </cell>
          <cell r="R12">
            <v>6795430.6899999781</v>
          </cell>
          <cell r="W12">
            <v>1331904.4129999999</v>
          </cell>
        </row>
        <row r="13">
          <cell r="L13">
            <v>7714443.2700000107</v>
          </cell>
          <cell r="R13">
            <v>7251576.6700000111</v>
          </cell>
          <cell r="W13">
            <v>1421309.0289999999</v>
          </cell>
        </row>
        <row r="14">
          <cell r="L14">
            <v>9295588.8799999952</v>
          </cell>
          <cell r="R14">
            <v>8737853.5499999952</v>
          </cell>
          <cell r="W14">
            <v>1712619.2930000001</v>
          </cell>
        </row>
        <row r="15">
          <cell r="L15">
            <v>9072511.3899999857</v>
          </cell>
          <cell r="R15">
            <v>8430817.2599999867</v>
          </cell>
          <cell r="W15">
            <v>1652440.1809999999</v>
          </cell>
        </row>
        <row r="16">
          <cell r="L16">
            <v>7691322.3400000036</v>
          </cell>
          <cell r="R16">
            <v>7240736.8500000034</v>
          </cell>
          <cell r="W16">
            <v>1419184.4239999999</v>
          </cell>
        </row>
      </sheetData>
      <sheetData sheetId="7">
        <row r="5">
          <cell r="L5">
            <v>16106024.340000033</v>
          </cell>
          <cell r="R5">
            <v>15139662.880000032</v>
          </cell>
          <cell r="W5">
            <v>2847284.4879999999</v>
          </cell>
        </row>
        <row r="6">
          <cell r="L6">
            <v>16774539.670000017</v>
          </cell>
          <cell r="R6">
            <v>15768067.290000016</v>
          </cell>
          <cell r="W6">
            <v>3532047.0720000002</v>
          </cell>
        </row>
        <row r="7">
          <cell r="L7">
            <v>16818512.469999969</v>
          </cell>
          <cell r="R7">
            <v>17183274.65999997</v>
          </cell>
          <cell r="W7">
            <v>3849053.5200000005</v>
          </cell>
        </row>
        <row r="8">
          <cell r="L8">
            <v>16061504.969999969</v>
          </cell>
          <cell r="R8">
            <v>15097814.669999968</v>
          </cell>
          <cell r="W8">
            <v>3381910.4880000004</v>
          </cell>
        </row>
        <row r="9">
          <cell r="L9">
            <v>16482403.930000007</v>
          </cell>
          <cell r="R9">
            <v>15493459.690000007</v>
          </cell>
          <cell r="W9">
            <v>3470534.9680000003</v>
          </cell>
        </row>
        <row r="10">
          <cell r="L10">
            <v>14476402</v>
          </cell>
          <cell r="R10">
            <v>13607817.880000001</v>
          </cell>
          <cell r="W10">
            <v>3048151.2080000001</v>
          </cell>
        </row>
        <row r="11">
          <cell r="L11">
            <v>17683929.529999971</v>
          </cell>
          <cell r="R11">
            <v>16528987.759999972</v>
          </cell>
          <cell r="W11">
            <v>3702493.2560000005</v>
          </cell>
        </row>
        <row r="12">
          <cell r="L12">
            <v>14788349.839999974</v>
          </cell>
          <cell r="R12">
            <v>13901048.849999974</v>
          </cell>
          <cell r="W12">
            <v>3113834.9440000001</v>
          </cell>
        </row>
        <row r="13">
          <cell r="L13">
            <v>14737150.210000038</v>
          </cell>
          <cell r="R13">
            <v>13852921.200000038</v>
          </cell>
          <cell r="W13">
            <v>3103054.352</v>
          </cell>
        </row>
        <row r="14">
          <cell r="L14">
            <v>15598442.280000031</v>
          </cell>
          <cell r="R14">
            <v>14662535.740000032</v>
          </cell>
          <cell r="W14">
            <v>3284408.0079999999</v>
          </cell>
        </row>
        <row r="15">
          <cell r="L15">
            <v>16786755.410000026</v>
          </cell>
          <cell r="R15">
            <v>15779550.090000026</v>
          </cell>
          <cell r="W15">
            <v>3534619.216</v>
          </cell>
        </row>
        <row r="16">
          <cell r="L16">
            <v>16036048.920000017</v>
          </cell>
          <cell r="R16">
            <v>15073885.980000017</v>
          </cell>
          <cell r="W16">
            <v>3376550.4560000002</v>
          </cell>
        </row>
      </sheetData>
      <sheetData sheetId="8">
        <row r="5">
          <cell r="L5">
            <v>3183233.3599999957</v>
          </cell>
          <cell r="R5">
            <v>2992239.3599999957</v>
          </cell>
          <cell r="W5">
            <v>478758.29600000003</v>
          </cell>
        </row>
        <row r="6">
          <cell r="L6">
            <v>3822619.1800000034</v>
          </cell>
          <cell r="R6">
            <v>3593262.0300000035</v>
          </cell>
          <cell r="W6">
            <v>616289.94400000002</v>
          </cell>
        </row>
        <row r="7">
          <cell r="L7">
            <v>3610814.75</v>
          </cell>
          <cell r="R7">
            <v>3394165.87</v>
          </cell>
          <cell r="W7">
            <v>629047.87199999997</v>
          </cell>
        </row>
        <row r="8">
          <cell r="L8">
            <v>3774523.2800000012</v>
          </cell>
          <cell r="R8">
            <v>3548051.8800000013</v>
          </cell>
          <cell r="W8">
            <v>762112.97600000002</v>
          </cell>
        </row>
        <row r="9">
          <cell r="L9">
            <v>3860871.9600000083</v>
          </cell>
          <cell r="R9">
            <v>3629219.6400000085</v>
          </cell>
          <cell r="W9">
            <v>812945.20000000007</v>
          </cell>
        </row>
        <row r="10">
          <cell r="L10">
            <v>3555784.0300000072</v>
          </cell>
          <cell r="R10">
            <v>3342436.9900000072</v>
          </cell>
          <cell r="W10">
            <v>748705.88800000004</v>
          </cell>
        </row>
        <row r="11">
          <cell r="L11">
            <v>3890374.1299999952</v>
          </cell>
          <cell r="R11">
            <v>3656951.679999995</v>
          </cell>
          <cell r="W11">
            <v>819157.17599999998</v>
          </cell>
        </row>
        <row r="12">
          <cell r="L12">
            <v>4161039.7699999986</v>
          </cell>
          <cell r="R12">
            <v>3911377.3799999985</v>
          </cell>
          <cell r="W12">
            <v>876148.53599999996</v>
          </cell>
        </row>
        <row r="13">
          <cell r="L13">
            <v>4210285.980000007</v>
          </cell>
          <cell r="R13">
            <v>3957668.8200000068</v>
          </cell>
          <cell r="W13">
            <v>886517.81600000011</v>
          </cell>
        </row>
        <row r="14">
          <cell r="L14">
            <v>4749541.8400000008</v>
          </cell>
          <cell r="R14">
            <v>4464569.330000001</v>
          </cell>
          <cell r="W14">
            <v>1000063.5279999999</v>
          </cell>
        </row>
        <row r="15">
          <cell r="L15">
            <v>4841921.5600000005</v>
          </cell>
          <cell r="R15">
            <v>4551406.2700000005</v>
          </cell>
          <cell r="W15">
            <v>1019515</v>
          </cell>
        </row>
        <row r="16">
          <cell r="L16">
            <v>4656145.1599999992</v>
          </cell>
          <cell r="R16">
            <v>4376776.4499999993</v>
          </cell>
          <cell r="W16">
            <v>980397.92799999996</v>
          </cell>
        </row>
      </sheetData>
      <sheetData sheetId="9">
        <row r="5">
          <cell r="L5">
            <v>634246.71999999881</v>
          </cell>
          <cell r="R5">
            <v>596191.91999999876</v>
          </cell>
          <cell r="W5">
            <v>95390.704000000012</v>
          </cell>
        </row>
        <row r="6">
          <cell r="L6">
            <v>717553.8900000006</v>
          </cell>
          <cell r="R6">
            <v>674500.66000000061</v>
          </cell>
          <cell r="W6">
            <v>107920.10400000001</v>
          </cell>
        </row>
        <row r="7">
          <cell r="L7">
            <v>647623.34000000358</v>
          </cell>
          <cell r="R7">
            <v>608765.94000000355</v>
          </cell>
          <cell r="W7">
            <v>97402.552000000011</v>
          </cell>
        </row>
        <row r="8">
          <cell r="L8">
            <v>638898.03000000119</v>
          </cell>
          <cell r="R8">
            <v>600564.15000000119</v>
          </cell>
          <cell r="W8">
            <v>96090.26400000001</v>
          </cell>
        </row>
        <row r="9">
          <cell r="L9">
            <v>645474.37000000104</v>
          </cell>
          <cell r="R9">
            <v>606745.91000000108</v>
          </cell>
          <cell r="W9">
            <v>97079.343999999997</v>
          </cell>
        </row>
        <row r="10">
          <cell r="L10">
            <v>515363.13000000082</v>
          </cell>
          <cell r="R10">
            <v>484441.34000000084</v>
          </cell>
          <cell r="W10">
            <v>77510.616000000009</v>
          </cell>
        </row>
        <row r="11">
          <cell r="L11">
            <v>-10460.69000000001</v>
          </cell>
          <cell r="R11">
            <v>-10460.69000000001</v>
          </cell>
          <cell r="W11">
            <v>0</v>
          </cell>
        </row>
        <row r="12">
          <cell r="L12">
            <v>0</v>
          </cell>
          <cell r="R12">
            <v>1.81</v>
          </cell>
          <cell r="W12">
            <v>0.28799999999999998</v>
          </cell>
        </row>
        <row r="13">
          <cell r="L13">
            <v>0</v>
          </cell>
          <cell r="R13">
            <v>0</v>
          </cell>
          <cell r="W13">
            <v>0</v>
          </cell>
        </row>
        <row r="14">
          <cell r="L14">
            <v>0</v>
          </cell>
          <cell r="R14">
            <v>0</v>
          </cell>
          <cell r="W14">
            <v>0</v>
          </cell>
        </row>
        <row r="15">
          <cell r="L15">
            <v>0</v>
          </cell>
          <cell r="R15">
            <v>0</v>
          </cell>
          <cell r="W15">
            <v>0</v>
          </cell>
        </row>
        <row r="16">
          <cell r="L16">
            <v>35692173.570000052</v>
          </cell>
          <cell r="R16">
            <v>33551268.990000054</v>
          </cell>
          <cell r="W16">
            <v>7199372.3200000003</v>
          </cell>
        </row>
      </sheetData>
      <sheetData sheetId="10">
        <row r="5">
          <cell r="L5">
            <v>11569210.539999962</v>
          </cell>
          <cell r="R5">
            <v>10875057.909999961</v>
          </cell>
          <cell r="W5">
            <v>1910012.0480000002</v>
          </cell>
        </row>
        <row r="6">
          <cell r="L6">
            <v>9494804.8300000131</v>
          </cell>
          <cell r="R6">
            <v>8925116.540000014</v>
          </cell>
          <cell r="W6">
            <v>1981227.0320000001</v>
          </cell>
        </row>
        <row r="7">
          <cell r="L7">
            <v>11838560.399999976</v>
          </cell>
          <cell r="R7">
            <v>11128246.769999975</v>
          </cell>
          <cell r="W7">
            <v>2492727.2800000003</v>
          </cell>
        </row>
        <row r="8">
          <cell r="L8">
            <v>7310431.5300000012</v>
          </cell>
          <cell r="R8">
            <v>6871805.6400000015</v>
          </cell>
          <cell r="W8">
            <v>1539284.4640000002</v>
          </cell>
        </row>
        <row r="9">
          <cell r="L9">
            <v>11273032.790000021</v>
          </cell>
          <cell r="R9">
            <v>10596650.820000021</v>
          </cell>
          <cell r="W9">
            <v>2373649.784</v>
          </cell>
        </row>
        <row r="10">
          <cell r="L10">
            <v>10704811.00999999</v>
          </cell>
          <cell r="R10">
            <v>10062522.34999999</v>
          </cell>
          <cell r="W10">
            <v>2254005.0079999999</v>
          </cell>
        </row>
        <row r="11">
          <cell r="L11">
            <v>8596742.8400000036</v>
          </cell>
          <cell r="R11">
            <v>8080938.2700000033</v>
          </cell>
          <cell r="W11">
            <v>1810130.1760000002</v>
          </cell>
        </row>
        <row r="12">
          <cell r="L12">
            <v>11536704.389999986</v>
          </cell>
          <cell r="R12">
            <v>10844502.129999986</v>
          </cell>
          <cell r="W12">
            <v>2429168.48</v>
          </cell>
        </row>
        <row r="13">
          <cell r="L13">
            <v>9184479.7699999809</v>
          </cell>
          <cell r="R13">
            <v>8633410.9799999818</v>
          </cell>
          <cell r="W13">
            <v>1933884.0640000002</v>
          </cell>
        </row>
        <row r="14">
          <cell r="L14">
            <v>8349819.6800000072</v>
          </cell>
          <cell r="R14">
            <v>7848830.5000000075</v>
          </cell>
          <cell r="W14">
            <v>1758138.0320000001</v>
          </cell>
        </row>
        <row r="15">
          <cell r="L15">
            <v>9270289.5900000036</v>
          </cell>
          <cell r="R15">
            <v>8714072.2200000044</v>
          </cell>
          <cell r="W15">
            <v>1951952.1760000002</v>
          </cell>
        </row>
        <row r="16">
          <cell r="L16">
            <v>10363111.709999979</v>
          </cell>
          <cell r="R16">
            <v>9741325.0099999793</v>
          </cell>
          <cell r="W16">
            <v>2182056.8000000003</v>
          </cell>
        </row>
      </sheetData>
      <sheetData sheetId="11">
        <row r="5">
          <cell r="L5">
            <v>7787405.6599999964</v>
          </cell>
          <cell r="R5">
            <v>7320161.3199999966</v>
          </cell>
          <cell r="W5">
            <v>1224348.392</v>
          </cell>
        </row>
        <row r="6">
          <cell r="L6">
            <v>8196112.7199999988</v>
          </cell>
          <cell r="R6">
            <v>7704345.959999999</v>
          </cell>
          <cell r="W6">
            <v>1597141.2400000002</v>
          </cell>
        </row>
        <row r="7">
          <cell r="L7">
            <v>9195645.4899999797</v>
          </cell>
          <cell r="R7">
            <v>8596342.7599999793</v>
          </cell>
          <cell r="W7">
            <v>1925580.7760000003</v>
          </cell>
        </row>
        <row r="8">
          <cell r="L8">
            <v>8955750.4399999976</v>
          </cell>
          <cell r="R8">
            <v>8418405.4099999983</v>
          </cell>
          <cell r="W8">
            <v>1885722.8160000001</v>
          </cell>
        </row>
        <row r="9">
          <cell r="L9">
            <v>10508300.270000011</v>
          </cell>
          <cell r="R9">
            <v>9877802.2500000112</v>
          </cell>
          <cell r="W9">
            <v>2212627.7039999999</v>
          </cell>
        </row>
        <row r="10">
          <cell r="L10">
            <v>12053169.830000013</v>
          </cell>
          <cell r="R10">
            <v>11329979.640000014</v>
          </cell>
          <cell r="W10">
            <v>2537915.44</v>
          </cell>
        </row>
        <row r="11">
          <cell r="L11">
            <v>12295409.550000012</v>
          </cell>
          <cell r="R11">
            <v>11557684.980000012</v>
          </cell>
          <cell r="W11">
            <v>2588921.432</v>
          </cell>
        </row>
        <row r="12">
          <cell r="L12">
            <v>13203752.470000029</v>
          </cell>
          <cell r="R12">
            <v>12411527.320000028</v>
          </cell>
          <cell r="W12">
            <v>2780182.12</v>
          </cell>
        </row>
        <row r="13">
          <cell r="L13">
            <v>14097285.579999983</v>
          </cell>
          <cell r="R13">
            <v>13251448.449999982</v>
          </cell>
          <cell r="W13">
            <v>2968324.4560000002</v>
          </cell>
        </row>
        <row r="14">
          <cell r="L14">
            <v>15934626.449999988</v>
          </cell>
          <cell r="R14">
            <v>14978548.859999988</v>
          </cell>
          <cell r="W14">
            <v>3355194.9440000001</v>
          </cell>
        </row>
        <row r="15">
          <cell r="L15">
            <v>17223878.919999957</v>
          </cell>
          <cell r="R15">
            <v>16190446.189999957</v>
          </cell>
          <cell r="W15">
            <v>3626659.9440000001</v>
          </cell>
        </row>
        <row r="16">
          <cell r="L16">
            <v>16025809.649999976</v>
          </cell>
          <cell r="R16">
            <v>15064261.069999976</v>
          </cell>
          <cell r="W16">
            <v>3374394.48</v>
          </cell>
        </row>
      </sheetData>
      <sheetData sheetId="12">
        <row r="5">
          <cell r="L5">
            <v>16148899.76000005</v>
          </cell>
          <cell r="R5">
            <v>15179965.77000005</v>
          </cell>
          <cell r="W5">
            <v>2856312.3360000001</v>
          </cell>
        </row>
        <row r="6">
          <cell r="L6">
            <v>14995179.379999995</v>
          </cell>
          <cell r="R6">
            <v>14095468.619999995</v>
          </cell>
          <cell r="W6">
            <v>3157384.9680000003</v>
          </cell>
        </row>
        <row r="7">
          <cell r="L7">
            <v>17328006.209999979</v>
          </cell>
          <cell r="R7">
            <v>16288325.839999979</v>
          </cell>
          <cell r="W7">
            <v>3648584.9840000006</v>
          </cell>
        </row>
        <row r="8">
          <cell r="L8">
            <v>16285401.949999988</v>
          </cell>
          <cell r="R8">
            <v>15308277.829999989</v>
          </cell>
          <cell r="W8">
            <v>3429054.2320000003</v>
          </cell>
        </row>
        <row r="9">
          <cell r="L9">
            <v>17810272.439999998</v>
          </cell>
          <cell r="R9">
            <v>16741656.099999998</v>
          </cell>
          <cell r="W9">
            <v>3750130.9680000003</v>
          </cell>
        </row>
        <row r="10">
          <cell r="L10">
            <v>18069656.129999995</v>
          </cell>
          <cell r="R10">
            <v>16985476.759999994</v>
          </cell>
          <cell r="W10">
            <v>3804746.7920000004</v>
          </cell>
        </row>
        <row r="11">
          <cell r="L11">
            <v>19558482.050000012</v>
          </cell>
          <cell r="R11">
            <v>18384973.120000012</v>
          </cell>
          <cell r="W11">
            <v>4118233.9759999998</v>
          </cell>
        </row>
        <row r="12">
          <cell r="L12">
            <v>19945133.399999976</v>
          </cell>
          <cell r="R12">
            <v>18748425.399999976</v>
          </cell>
          <cell r="W12">
            <v>4199647.2880000006</v>
          </cell>
        </row>
        <row r="13">
          <cell r="L13">
            <v>20015526.669999957</v>
          </cell>
          <cell r="R13">
            <v>18814595.069999956</v>
          </cell>
          <cell r="W13">
            <v>4214469.2960000001</v>
          </cell>
        </row>
        <row r="14">
          <cell r="L14">
            <v>20502430.200000048</v>
          </cell>
          <cell r="R14">
            <v>19272284.390000049</v>
          </cell>
          <cell r="W14">
            <v>4316991.7039999999</v>
          </cell>
        </row>
        <row r="15">
          <cell r="L15">
            <v>22674117.210000038</v>
          </cell>
          <cell r="R15">
            <v>21313670.180000037</v>
          </cell>
          <cell r="W15">
            <v>4774262.12</v>
          </cell>
        </row>
        <row r="16">
          <cell r="L16">
            <v>22258701.370000005</v>
          </cell>
          <cell r="R16">
            <v>20923179.280000005</v>
          </cell>
          <cell r="W16">
            <v>4686792.16</v>
          </cell>
        </row>
      </sheetData>
      <sheetData sheetId="13">
        <row r="5">
          <cell r="L5">
            <v>2775536.8599999994</v>
          </cell>
          <cell r="R5">
            <v>2609004.6499999994</v>
          </cell>
          <cell r="W5">
            <v>417440.74400000001</v>
          </cell>
        </row>
        <row r="6">
          <cell r="L6">
            <v>2379165.2199999988</v>
          </cell>
          <cell r="R6">
            <v>2236415.3099999987</v>
          </cell>
          <cell r="W6">
            <v>371353.16800000006</v>
          </cell>
        </row>
        <row r="7">
          <cell r="L7">
            <v>2664101.8399999961</v>
          </cell>
          <cell r="R7">
            <v>2504255.719999996</v>
          </cell>
          <cell r="W7">
            <v>440749.00800000003</v>
          </cell>
        </row>
        <row r="8">
          <cell r="L8">
            <v>2253841.8999999985</v>
          </cell>
          <cell r="R8">
            <v>2118611.3899999987</v>
          </cell>
          <cell r="W8">
            <v>396368.2</v>
          </cell>
        </row>
        <row r="9">
          <cell r="L9">
            <v>2130748.4600000009</v>
          </cell>
          <cell r="R9">
            <v>2002903.550000001</v>
          </cell>
          <cell r="W9">
            <v>408096.53600000002</v>
          </cell>
        </row>
        <row r="10">
          <cell r="L10">
            <v>1641204.8699999973</v>
          </cell>
          <cell r="R10">
            <v>1542732.5799999973</v>
          </cell>
          <cell r="W10">
            <v>337111.152</v>
          </cell>
        </row>
        <row r="11">
          <cell r="L11">
            <v>2130665.8599999994</v>
          </cell>
          <cell r="R11">
            <v>2002825.9099999995</v>
          </cell>
          <cell r="W11">
            <v>448633</v>
          </cell>
        </row>
        <row r="12">
          <cell r="L12">
            <v>2117247.3399999961</v>
          </cell>
          <cell r="R12">
            <v>1990212.499999996</v>
          </cell>
          <cell r="W12">
            <v>445807.60000000003</v>
          </cell>
        </row>
        <row r="13">
          <cell r="L13">
            <v>1789277.2800000012</v>
          </cell>
          <cell r="R13">
            <v>1681920.6400000013</v>
          </cell>
          <cell r="W13">
            <v>376750.22400000005</v>
          </cell>
        </row>
        <row r="14">
          <cell r="L14">
            <v>1992215.8599999994</v>
          </cell>
          <cell r="R14">
            <v>1872682.9099999995</v>
          </cell>
          <cell r="W14">
            <v>419480.96799999999</v>
          </cell>
        </row>
        <row r="15">
          <cell r="L15">
            <v>1691110.5600000024</v>
          </cell>
          <cell r="R15">
            <v>1589643.9300000025</v>
          </cell>
          <cell r="W15">
            <v>356080.24</v>
          </cell>
        </row>
        <row r="16">
          <cell r="L16">
            <v>2160324.8100000024</v>
          </cell>
          <cell r="R16">
            <v>2030705.3200000024</v>
          </cell>
          <cell r="W16">
            <v>454877.99200000003</v>
          </cell>
        </row>
      </sheetData>
      <sheetData sheetId="14">
        <row r="5">
          <cell r="L5">
            <v>66409156.819999933</v>
          </cell>
          <cell r="R5">
            <v>62424607.409999937</v>
          </cell>
          <cell r="W5">
            <v>11759223.048999999</v>
          </cell>
        </row>
        <row r="6">
          <cell r="L6">
            <v>60336116.50999999</v>
          </cell>
          <cell r="R6">
            <v>56715949.519999988</v>
          </cell>
          <cell r="W6">
            <v>11116326.108999999</v>
          </cell>
        </row>
        <row r="7">
          <cell r="L7">
            <v>68978831.330000162</v>
          </cell>
          <cell r="R7">
            <v>64840101.450000159</v>
          </cell>
          <cell r="W7">
            <v>12708659.887</v>
          </cell>
        </row>
        <row r="8">
          <cell r="L8">
            <v>64943918.25999999</v>
          </cell>
          <cell r="R8">
            <v>61047283.159999989</v>
          </cell>
          <cell r="W8">
            <v>11965267.502999999</v>
          </cell>
        </row>
        <row r="9">
          <cell r="L9">
            <v>67386492.789999962</v>
          </cell>
          <cell r="R9">
            <v>63343303.219999962</v>
          </cell>
          <cell r="W9">
            <v>12415287.429999998</v>
          </cell>
        </row>
        <row r="10">
          <cell r="L10">
            <v>60308466.269999981</v>
          </cell>
          <cell r="R10">
            <v>56689958.289999984</v>
          </cell>
          <cell r="W10">
            <v>11111231.823999999</v>
          </cell>
        </row>
        <row r="11">
          <cell r="L11">
            <v>61980119.859999895</v>
          </cell>
          <cell r="R11">
            <v>58261312.669999897</v>
          </cell>
          <cell r="W11">
            <v>11419217.285</v>
          </cell>
        </row>
        <row r="12">
          <cell r="L12">
            <v>66605215.50999999</v>
          </cell>
          <cell r="R12">
            <v>62608902.579999991</v>
          </cell>
          <cell r="W12">
            <v>12271344.903999999</v>
          </cell>
        </row>
        <row r="13">
          <cell r="L13">
            <v>65856942.269999981</v>
          </cell>
          <cell r="R13">
            <v>61905525.729999982</v>
          </cell>
          <cell r="W13">
            <v>12133483.047</v>
          </cell>
        </row>
        <row r="14">
          <cell r="L14">
            <v>68848028.140000105</v>
          </cell>
          <cell r="R14">
            <v>64717146.450000107</v>
          </cell>
          <cell r="W14">
            <v>12684560.707</v>
          </cell>
        </row>
        <row r="15">
          <cell r="L15">
            <v>63014803.799999952</v>
          </cell>
          <cell r="R15">
            <v>59233915.569999956</v>
          </cell>
          <cell r="W15">
            <v>11609847.452</v>
          </cell>
        </row>
        <row r="16">
          <cell r="L16">
            <v>67795447.760000229</v>
          </cell>
          <cell r="R16">
            <v>63727720.890000232</v>
          </cell>
          <cell r="W16">
            <v>12490633.295</v>
          </cell>
        </row>
      </sheetData>
      <sheetData sheetId="15">
        <row r="5">
          <cell r="L5">
            <v>62894320.019999981</v>
          </cell>
          <cell r="R5">
            <v>59120660.819999978</v>
          </cell>
          <cell r="W5">
            <v>11111649.521</v>
          </cell>
        </row>
        <row r="6">
          <cell r="L6">
            <v>61714387.570000172</v>
          </cell>
          <cell r="R6">
            <v>58011524.310000174</v>
          </cell>
          <cell r="W6">
            <v>11370258.766999999</v>
          </cell>
        </row>
        <row r="7">
          <cell r="L7">
            <v>68127045.129999876</v>
          </cell>
          <cell r="R7">
            <v>64039422.429999873</v>
          </cell>
          <cell r="W7">
            <v>12551726.796</v>
          </cell>
        </row>
        <row r="8">
          <cell r="L8">
            <v>67558695.420000076</v>
          </cell>
          <cell r="R8">
            <v>63505173.69000008</v>
          </cell>
          <cell r="W8">
            <v>12447014.040999999</v>
          </cell>
        </row>
        <row r="9">
          <cell r="L9">
            <v>65864351.169999838</v>
          </cell>
          <cell r="R9">
            <v>61912490.08999984</v>
          </cell>
          <cell r="W9">
            <v>12134848.060999999</v>
          </cell>
        </row>
        <row r="10">
          <cell r="L10">
            <v>62322648.980000019</v>
          </cell>
          <cell r="R10">
            <v>58583290.020000018</v>
          </cell>
          <cell r="W10">
            <v>11482324.846999999</v>
          </cell>
        </row>
        <row r="11">
          <cell r="L11">
            <v>63058337.439999819</v>
          </cell>
          <cell r="R11">
            <v>59274837.159999818</v>
          </cell>
          <cell r="W11">
            <v>11617868.08</v>
          </cell>
        </row>
        <row r="12">
          <cell r="L12">
            <v>71145823.75</v>
          </cell>
          <cell r="R12">
            <v>66877074.25</v>
          </cell>
          <cell r="W12">
            <v>13107906.552999999</v>
          </cell>
        </row>
        <row r="13">
          <cell r="L13">
            <v>69756788.439999819</v>
          </cell>
          <cell r="R13">
            <v>65571380.979999818</v>
          </cell>
          <cell r="W13">
            <v>12851990.675999999</v>
          </cell>
        </row>
        <row r="14">
          <cell r="L14">
            <v>75951090.939999819</v>
          </cell>
          <cell r="R14">
            <v>71394025.189999819</v>
          </cell>
          <cell r="W14">
            <v>13993228.935000001</v>
          </cell>
        </row>
        <row r="15">
          <cell r="L15">
            <v>71813248.220000029</v>
          </cell>
          <cell r="R15">
            <v>67504452.740000024</v>
          </cell>
          <cell r="W15">
            <v>13230872.738999998</v>
          </cell>
        </row>
        <row r="16">
          <cell r="L16">
            <v>76926979.170000076</v>
          </cell>
          <cell r="R16">
            <v>72311359.230000079</v>
          </cell>
          <cell r="W16">
            <v>14173026.412999999</v>
          </cell>
        </row>
      </sheetData>
      <sheetData sheetId="16">
        <row r="5">
          <cell r="L5">
            <v>3806967.3700000048</v>
          </cell>
          <cell r="R5">
            <v>3578549.3300000047</v>
          </cell>
          <cell r="W5">
            <v>572567.89600000007</v>
          </cell>
        </row>
        <row r="6">
          <cell r="L6">
            <v>3740897.5</v>
          </cell>
          <cell r="R6">
            <v>3516443.65</v>
          </cell>
          <cell r="W6">
            <v>612150.87199999997</v>
          </cell>
        </row>
        <row r="7">
          <cell r="L7">
            <v>3937215.8699999899</v>
          </cell>
          <cell r="R7">
            <v>3700982.9199999897</v>
          </cell>
          <cell r="W7">
            <v>708844.22400000005</v>
          </cell>
        </row>
        <row r="8">
          <cell r="L8">
            <v>3697243.549999997</v>
          </cell>
          <cell r="R8">
            <v>3475408.9299999969</v>
          </cell>
          <cell r="W8">
            <v>759227.21600000001</v>
          </cell>
        </row>
        <row r="9">
          <cell r="L9">
            <v>4294446.9599999934</v>
          </cell>
          <cell r="R9">
            <v>4036780.1499999934</v>
          </cell>
          <cell r="W9">
            <v>904238.75199999998</v>
          </cell>
        </row>
        <row r="10">
          <cell r="L10">
            <v>2620288.200000003</v>
          </cell>
          <cell r="R10">
            <v>2463070.9000000032</v>
          </cell>
          <cell r="W10">
            <v>551727.88</v>
          </cell>
        </row>
        <row r="11">
          <cell r="L11">
            <v>2037991.5799999982</v>
          </cell>
          <cell r="R11">
            <v>1915712.0899999982</v>
          </cell>
          <cell r="W11">
            <v>429119.50400000002</v>
          </cell>
        </row>
        <row r="12">
          <cell r="L12">
            <v>1921963.7400000021</v>
          </cell>
          <cell r="R12">
            <v>1806645.910000002</v>
          </cell>
          <cell r="W12">
            <v>404688.68800000002</v>
          </cell>
        </row>
        <row r="13">
          <cell r="L13">
            <v>1904380.9399999976</v>
          </cell>
          <cell r="R13">
            <v>1795360.4599999976</v>
          </cell>
          <cell r="W13">
            <v>402160.74400000001</v>
          </cell>
        </row>
        <row r="14">
          <cell r="L14">
            <v>2388382.1200000048</v>
          </cell>
          <cell r="R14">
            <v>2245079.1900000046</v>
          </cell>
          <cell r="W14">
            <v>502897.73600000003</v>
          </cell>
        </row>
        <row r="15">
          <cell r="L15">
            <v>1983537.1899999976</v>
          </cell>
          <cell r="R15">
            <v>1864524.9599999976</v>
          </cell>
          <cell r="W15">
            <v>417653.592</v>
          </cell>
        </row>
        <row r="16">
          <cell r="L16">
            <v>1771907.7599999979</v>
          </cell>
          <cell r="R16">
            <v>1665593.299999998</v>
          </cell>
          <cell r="W16">
            <v>373092.89600000001</v>
          </cell>
        </row>
      </sheetData>
      <sheetData sheetId="17">
        <row r="5">
          <cell r="L5">
            <v>2685770.8599999994</v>
          </cell>
          <cell r="R5">
            <v>2524624.6099999994</v>
          </cell>
          <cell r="W5">
            <v>403939.93599999999</v>
          </cell>
        </row>
        <row r="6">
          <cell r="L6">
            <v>2921293.8299999982</v>
          </cell>
          <cell r="R6">
            <v>2746016.1999999983</v>
          </cell>
          <cell r="W6">
            <v>459692.84800000006</v>
          </cell>
        </row>
        <row r="7">
          <cell r="L7">
            <v>3291468.1800000072</v>
          </cell>
          <cell r="R7">
            <v>3093980.0900000073</v>
          </cell>
          <cell r="W7">
            <v>550374.43200000003</v>
          </cell>
        </row>
        <row r="8">
          <cell r="L8">
            <v>3147189.0299999937</v>
          </cell>
          <cell r="R8">
            <v>2987062.5699999938</v>
          </cell>
          <cell r="W8">
            <v>595142.95199999993</v>
          </cell>
        </row>
        <row r="9">
          <cell r="L9">
            <v>2841281.0600000024</v>
          </cell>
          <cell r="R9">
            <v>2670804.2000000025</v>
          </cell>
          <cell r="W9">
            <v>587887.07200000004</v>
          </cell>
        </row>
        <row r="10">
          <cell r="L10">
            <v>3522183.25</v>
          </cell>
          <cell r="R10">
            <v>3310852.25</v>
          </cell>
          <cell r="W10">
            <v>741630.9040000001</v>
          </cell>
        </row>
        <row r="11">
          <cell r="L11">
            <v>3184491.4300000072</v>
          </cell>
          <cell r="R11">
            <v>2993421.9400000069</v>
          </cell>
          <cell r="W11">
            <v>670526.5120000001</v>
          </cell>
        </row>
        <row r="12">
          <cell r="L12">
            <v>3274764.4600000083</v>
          </cell>
          <cell r="R12">
            <v>3078278.6000000085</v>
          </cell>
          <cell r="W12">
            <v>689534.40800000005</v>
          </cell>
        </row>
        <row r="13">
          <cell r="L13">
            <v>3375061</v>
          </cell>
          <cell r="R13">
            <v>3172557.34</v>
          </cell>
          <cell r="W13">
            <v>710652.84000000008</v>
          </cell>
        </row>
        <row r="14">
          <cell r="L14">
            <v>3404663.8200000077</v>
          </cell>
          <cell r="R14">
            <v>3200383.9900000077</v>
          </cell>
          <cell r="W14">
            <v>716886.01600000006</v>
          </cell>
        </row>
        <row r="15">
          <cell r="L15">
            <v>3684565</v>
          </cell>
          <cell r="R15">
            <v>3463491.1</v>
          </cell>
          <cell r="W15">
            <v>775822.00800000003</v>
          </cell>
        </row>
        <row r="16">
          <cell r="L16">
            <v>2723598.3299999982</v>
          </cell>
          <cell r="R16">
            <v>2560182.4299999983</v>
          </cell>
          <cell r="W16">
            <v>573480.86399999994</v>
          </cell>
        </row>
      </sheetData>
      <sheetData sheetId="18">
        <row r="5">
          <cell r="L5">
            <v>3384117.8199999928</v>
          </cell>
          <cell r="R5">
            <v>3045706.0399999926</v>
          </cell>
          <cell r="W5">
            <v>487312.96799999999</v>
          </cell>
        </row>
        <row r="6">
          <cell r="L6">
            <v>2513560.2699999958</v>
          </cell>
          <cell r="R6">
            <v>2262204.239999996</v>
          </cell>
          <cell r="W6">
            <v>382879.24</v>
          </cell>
        </row>
        <row r="7">
          <cell r="L7">
            <v>3379256.4200000018</v>
          </cell>
          <cell r="R7">
            <v>3041330.7800000017</v>
          </cell>
          <cell r="W7">
            <v>540862.07200000004</v>
          </cell>
        </row>
        <row r="8">
          <cell r="L8">
            <v>2757751.1000000015</v>
          </cell>
          <cell r="R8">
            <v>2481975.9900000016</v>
          </cell>
          <cell r="W8">
            <v>489838.864</v>
          </cell>
        </row>
        <row r="9">
          <cell r="L9">
            <v>3466313.5199999958</v>
          </cell>
          <cell r="R9">
            <v>3119682.1699999957</v>
          </cell>
          <cell r="W9">
            <v>680108.28</v>
          </cell>
        </row>
        <row r="10">
          <cell r="L10">
            <v>3113992.3700000048</v>
          </cell>
          <cell r="R10">
            <v>2802593.1300000045</v>
          </cell>
          <cell r="W10">
            <v>627780.86399999994</v>
          </cell>
        </row>
        <row r="11">
          <cell r="L11">
            <v>3990516.2400000095</v>
          </cell>
          <cell r="R11">
            <v>3591464.6200000094</v>
          </cell>
          <cell r="W11">
            <v>804488.07200000004</v>
          </cell>
        </row>
        <row r="12">
          <cell r="L12">
            <v>4078845.0200000107</v>
          </cell>
          <cell r="R12">
            <v>3670960.510000011</v>
          </cell>
          <cell r="W12">
            <v>822295.152</v>
          </cell>
        </row>
        <row r="13">
          <cell r="L13">
            <v>3846696.8599999994</v>
          </cell>
          <cell r="R13">
            <v>3462027.1799999992</v>
          </cell>
          <cell r="W13">
            <v>775494.08799999999</v>
          </cell>
        </row>
        <row r="14">
          <cell r="L14">
            <v>3571871.4699999988</v>
          </cell>
          <cell r="R14">
            <v>3214684.3199999989</v>
          </cell>
          <cell r="W14">
            <v>720089.28800000006</v>
          </cell>
        </row>
        <row r="15">
          <cell r="L15">
            <v>3517153.7599999905</v>
          </cell>
          <cell r="R15">
            <v>3165438.3799999906</v>
          </cell>
          <cell r="W15">
            <v>709058.20000000007</v>
          </cell>
        </row>
        <row r="16">
          <cell r="L16">
            <v>3508176.3999999911</v>
          </cell>
          <cell r="R16">
            <v>3157358.7599999909</v>
          </cell>
          <cell r="W16">
            <v>707248.36800000002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C7C4-89A0-4899-9EF6-CBC230227145}">
  <dimension ref="A1:BP27"/>
  <sheetViews>
    <sheetView tabSelected="1" zoomScaleNormal="100" workbookViewId="0"/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5" bestFit="1" customWidth="1"/>
    <col min="7" max="7" width="14.5546875" bestFit="1" customWidth="1"/>
    <col min="8" max="10" width="13.6640625" customWidth="1"/>
    <col min="11" max="12" width="15" bestFit="1" customWidth="1"/>
    <col min="13" max="16" width="13.6640625" customWidth="1"/>
    <col min="17" max="18" width="14.5546875" bestFit="1" customWidth="1"/>
    <col min="19" max="25" width="13.6640625" customWidth="1"/>
    <col min="26" max="27" width="14.5546875" bestFit="1" customWidth="1"/>
    <col min="28" max="28" width="13.6640625" customWidth="1"/>
    <col min="29" max="30" width="14.5546875" bestFit="1" customWidth="1"/>
    <col min="31" max="31" width="13.6640625" customWidth="1"/>
    <col min="32" max="33" width="14.5546875" bestFit="1" customWidth="1"/>
    <col min="34" max="46" width="13.6640625" customWidth="1"/>
    <col min="47" max="48" width="16.44140625" bestFit="1" customWidth="1"/>
    <col min="49" max="49" width="15" bestFit="1" customWidth="1"/>
    <col min="50" max="50" width="15.6640625" style="33" bestFit="1" customWidth="1"/>
    <col min="51" max="51" width="15.109375" style="33" bestFit="1" customWidth="1"/>
  </cols>
  <sheetData>
    <row r="1" spans="1:51" ht="18.600000000000001" thickBot="1" x14ac:dyDescent="0.4">
      <c r="A1" s="5"/>
      <c r="B1" s="143" t="s">
        <v>82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 t="s">
        <v>82</v>
      </c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 t="s">
        <v>82</v>
      </c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6"/>
    </row>
    <row r="2" spans="1:51" s="25" customFormat="1" ht="50.25" customHeight="1" thickBot="1" x14ac:dyDescent="0.35">
      <c r="A2" s="31" t="s">
        <v>0</v>
      </c>
      <c r="B2" s="120" t="s">
        <v>1</v>
      </c>
      <c r="C2" s="120"/>
      <c r="D2" s="120"/>
      <c r="E2" s="121" t="s">
        <v>2</v>
      </c>
      <c r="F2" s="121"/>
      <c r="G2" s="121"/>
      <c r="H2" s="122" t="s">
        <v>3</v>
      </c>
      <c r="I2" s="122"/>
      <c r="J2" s="122"/>
      <c r="K2" s="123" t="s">
        <v>4</v>
      </c>
      <c r="L2" s="123"/>
      <c r="M2" s="123"/>
      <c r="N2" s="124" t="s">
        <v>72</v>
      </c>
      <c r="O2" s="125"/>
      <c r="P2" s="126"/>
      <c r="Q2" s="127" t="s">
        <v>5</v>
      </c>
      <c r="R2" s="127"/>
      <c r="S2" s="127"/>
      <c r="T2" s="114" t="s">
        <v>62</v>
      </c>
      <c r="U2" s="114"/>
      <c r="V2" s="114"/>
      <c r="W2" s="115" t="s">
        <v>76</v>
      </c>
      <c r="X2" s="115"/>
      <c r="Y2" s="115"/>
      <c r="Z2" s="116" t="s">
        <v>6</v>
      </c>
      <c r="AA2" s="116"/>
      <c r="AB2" s="116"/>
      <c r="AC2" s="117" t="s">
        <v>67</v>
      </c>
      <c r="AD2" s="117"/>
      <c r="AE2" s="117"/>
      <c r="AF2" s="118" t="s">
        <v>7</v>
      </c>
      <c r="AG2" s="118"/>
      <c r="AH2" s="118"/>
      <c r="AI2" s="119" t="s">
        <v>53</v>
      </c>
      <c r="AJ2" s="119"/>
      <c r="AK2" s="119"/>
      <c r="AL2" s="87" t="s">
        <v>55</v>
      </c>
      <c r="AM2" s="87"/>
      <c r="AN2" s="88"/>
      <c r="AO2" s="89" t="s">
        <v>73</v>
      </c>
      <c r="AP2" s="89"/>
      <c r="AQ2" s="90"/>
      <c r="AR2" s="91" t="s">
        <v>8</v>
      </c>
      <c r="AS2" s="91"/>
      <c r="AT2" s="92"/>
      <c r="AU2" s="128" t="s">
        <v>9</v>
      </c>
      <c r="AV2" s="129"/>
      <c r="AW2" s="130"/>
      <c r="AX2" s="137" t="s">
        <v>58</v>
      </c>
      <c r="AY2" s="140" t="s">
        <v>65</v>
      </c>
    </row>
    <row r="3" spans="1:51" s="25" customFormat="1" ht="15" hidden="1" thickBot="1" x14ac:dyDescent="0.35">
      <c r="A3" s="31" t="s">
        <v>10</v>
      </c>
      <c r="B3" s="120" t="s">
        <v>11</v>
      </c>
      <c r="C3" s="120"/>
      <c r="D3" s="120"/>
      <c r="E3" s="121" t="s">
        <v>2</v>
      </c>
      <c r="F3" s="121"/>
      <c r="G3" s="121"/>
      <c r="H3" s="122" t="s">
        <v>12</v>
      </c>
      <c r="I3" s="122"/>
      <c r="J3" s="122"/>
      <c r="K3" s="123" t="s">
        <v>13</v>
      </c>
      <c r="L3" s="123"/>
      <c r="M3" s="123"/>
      <c r="N3" s="124" t="s">
        <v>70</v>
      </c>
      <c r="O3" s="125"/>
      <c r="P3" s="126"/>
      <c r="Q3" s="127" t="s">
        <v>14</v>
      </c>
      <c r="R3" s="127"/>
      <c r="S3" s="127"/>
      <c r="T3" s="114" t="s">
        <v>63</v>
      </c>
      <c r="U3" s="114"/>
      <c r="V3" s="114"/>
      <c r="W3" s="115" t="s">
        <v>15</v>
      </c>
      <c r="X3" s="115"/>
      <c r="Y3" s="115"/>
      <c r="Z3" s="116" t="s">
        <v>16</v>
      </c>
      <c r="AA3" s="116"/>
      <c r="AB3" s="116"/>
      <c r="AC3" s="117" t="s">
        <v>68</v>
      </c>
      <c r="AD3" s="117"/>
      <c r="AE3" s="117"/>
      <c r="AF3" s="118" t="s">
        <v>17</v>
      </c>
      <c r="AG3" s="118"/>
      <c r="AH3" s="118"/>
      <c r="AI3" s="119" t="s">
        <v>18</v>
      </c>
      <c r="AJ3" s="119"/>
      <c r="AK3" s="119"/>
      <c r="AL3" s="87" t="s">
        <v>56</v>
      </c>
      <c r="AM3" s="87"/>
      <c r="AN3" s="88"/>
      <c r="AO3" s="89" t="s">
        <v>74</v>
      </c>
      <c r="AP3" s="89"/>
      <c r="AQ3" s="90"/>
      <c r="AR3" s="91" t="s">
        <v>19</v>
      </c>
      <c r="AS3" s="91"/>
      <c r="AT3" s="92"/>
      <c r="AU3" s="131"/>
      <c r="AV3" s="132"/>
      <c r="AW3" s="133"/>
      <c r="AX3" s="138"/>
      <c r="AY3" s="141"/>
    </row>
    <row r="4" spans="1:51" s="25" customFormat="1" ht="15" hidden="1" thickBot="1" x14ac:dyDescent="0.35">
      <c r="A4" s="31" t="s">
        <v>20</v>
      </c>
      <c r="B4" s="120" t="s">
        <v>21</v>
      </c>
      <c r="C4" s="120"/>
      <c r="D4" s="120"/>
      <c r="E4" s="121" t="s">
        <v>22</v>
      </c>
      <c r="F4" s="121"/>
      <c r="G4" s="121"/>
      <c r="H4" s="122" t="s">
        <v>23</v>
      </c>
      <c r="I4" s="122"/>
      <c r="J4" s="122"/>
      <c r="K4" s="123" t="s">
        <v>24</v>
      </c>
      <c r="L4" s="123"/>
      <c r="M4" s="123"/>
      <c r="N4" s="124" t="s">
        <v>71</v>
      </c>
      <c r="O4" s="125"/>
      <c r="P4" s="126"/>
      <c r="Q4" s="127" t="s">
        <v>25</v>
      </c>
      <c r="R4" s="127"/>
      <c r="S4" s="127"/>
      <c r="T4" s="114" t="s">
        <v>64</v>
      </c>
      <c r="U4" s="114"/>
      <c r="V4" s="114"/>
      <c r="W4" s="115" t="s">
        <v>80</v>
      </c>
      <c r="X4" s="115"/>
      <c r="Y4" s="115"/>
      <c r="Z4" s="116" t="s">
        <v>26</v>
      </c>
      <c r="AA4" s="116"/>
      <c r="AB4" s="116"/>
      <c r="AC4" s="117" t="s">
        <v>69</v>
      </c>
      <c r="AD4" s="117"/>
      <c r="AE4" s="117"/>
      <c r="AF4" s="118" t="s">
        <v>27</v>
      </c>
      <c r="AG4" s="118"/>
      <c r="AH4" s="118"/>
      <c r="AI4" s="119" t="s">
        <v>28</v>
      </c>
      <c r="AJ4" s="119"/>
      <c r="AK4" s="119"/>
      <c r="AL4" s="87" t="s">
        <v>57</v>
      </c>
      <c r="AM4" s="87"/>
      <c r="AN4" s="88"/>
      <c r="AO4" s="89" t="s">
        <v>75</v>
      </c>
      <c r="AP4" s="89"/>
      <c r="AQ4" s="90"/>
      <c r="AR4" s="91" t="s">
        <v>29</v>
      </c>
      <c r="AS4" s="91"/>
      <c r="AT4" s="92"/>
      <c r="AU4" s="131"/>
      <c r="AV4" s="132"/>
      <c r="AW4" s="133"/>
      <c r="AX4" s="138"/>
      <c r="AY4" s="141"/>
    </row>
    <row r="5" spans="1:51" s="25" customFormat="1" ht="24.6" thickBot="1" x14ac:dyDescent="0.35">
      <c r="A5" s="32" t="s">
        <v>54</v>
      </c>
      <c r="B5" s="93">
        <v>44218</v>
      </c>
      <c r="C5" s="94"/>
      <c r="D5" s="95"/>
      <c r="E5" s="96">
        <v>44218</v>
      </c>
      <c r="F5" s="97"/>
      <c r="G5" s="98"/>
      <c r="H5" s="99">
        <v>44228</v>
      </c>
      <c r="I5" s="100"/>
      <c r="J5" s="101"/>
      <c r="K5" s="102">
        <v>44218</v>
      </c>
      <c r="L5" s="103"/>
      <c r="M5" s="104"/>
      <c r="N5" s="105">
        <v>44389</v>
      </c>
      <c r="O5" s="106"/>
      <c r="P5" s="107"/>
      <c r="Q5" s="108">
        <v>44218</v>
      </c>
      <c r="R5" s="109"/>
      <c r="S5" s="110"/>
      <c r="T5" s="111">
        <v>44309</v>
      </c>
      <c r="U5" s="112"/>
      <c r="V5" s="113"/>
      <c r="W5" s="69">
        <v>44218</v>
      </c>
      <c r="X5" s="70"/>
      <c r="Y5" s="71"/>
      <c r="Z5" s="72">
        <v>44218</v>
      </c>
      <c r="AA5" s="73"/>
      <c r="AB5" s="74"/>
      <c r="AC5" s="75">
        <v>44320</v>
      </c>
      <c r="AD5" s="76"/>
      <c r="AE5" s="77"/>
      <c r="AF5" s="78">
        <v>44218</v>
      </c>
      <c r="AG5" s="79"/>
      <c r="AH5" s="80"/>
      <c r="AI5" s="81">
        <v>44225</v>
      </c>
      <c r="AJ5" s="82"/>
      <c r="AK5" s="83"/>
      <c r="AL5" s="84">
        <v>44242</v>
      </c>
      <c r="AM5" s="85"/>
      <c r="AN5" s="86"/>
      <c r="AO5" s="61">
        <v>44665</v>
      </c>
      <c r="AP5" s="62"/>
      <c r="AQ5" s="63"/>
      <c r="AR5" s="64">
        <v>44218</v>
      </c>
      <c r="AS5" s="65"/>
      <c r="AT5" s="66"/>
      <c r="AU5" s="134"/>
      <c r="AV5" s="135"/>
      <c r="AW5" s="136"/>
      <c r="AX5" s="139"/>
      <c r="AY5" s="142"/>
    </row>
    <row r="6" spans="1:51" s="23" customFormat="1" ht="55.8" thickBot="1" x14ac:dyDescent="0.35">
      <c r="A6" s="27" t="s">
        <v>30</v>
      </c>
      <c r="B6" s="19" t="s">
        <v>50</v>
      </c>
      <c r="C6" s="20" t="s">
        <v>31</v>
      </c>
      <c r="D6" s="21" t="s">
        <v>32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33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52</v>
      </c>
      <c r="AV6" s="20" t="s">
        <v>51</v>
      </c>
      <c r="AW6" s="21" t="s">
        <v>34</v>
      </c>
      <c r="AX6" s="37" t="s">
        <v>61</v>
      </c>
      <c r="AY6" s="50" t="s">
        <v>66</v>
      </c>
    </row>
    <row r="7" spans="1:51" s="23" customFormat="1" ht="13.8" x14ac:dyDescent="0.3">
      <c r="A7" s="28" t="s">
        <v>35</v>
      </c>
      <c r="B7" s="11">
        <f>'[1]MGM Grand Detroit'!L5</f>
        <v>65832430.419999838</v>
      </c>
      <c r="C7" s="12">
        <f>'[1]MGM Grand Detroit'!R5</f>
        <v>63199133.199999839</v>
      </c>
      <c r="D7" s="13">
        <f>'[1]MGM Grand Detroit'!W5</f>
        <v>11911030.109999999</v>
      </c>
      <c r="E7" s="11">
        <f>'[1]MotorCity Casino'!L5</f>
        <v>73317927.00999999</v>
      </c>
      <c r="F7" s="14">
        <f>'[1]MotorCity Casino'!R5</f>
        <v>70385209.929999992</v>
      </c>
      <c r="G7" s="13">
        <f>'[1]MotorCity Casino'!W5</f>
        <v>13319501.146</v>
      </c>
      <c r="H7" s="11">
        <f>[1]Greektown_Penn!L5</f>
        <v>9005622.6700000167</v>
      </c>
      <c r="I7" s="14">
        <f>[1]Greektown_Penn!R5</f>
        <v>8631548.7500000168</v>
      </c>
      <c r="J7" s="13">
        <f>[1]Greektown_Penn!W5</f>
        <v>1282100.19</v>
      </c>
      <c r="K7" s="11">
        <f>'[1]Bay Mills Indian Community'!L5</f>
        <v>45479177.75</v>
      </c>
      <c r="L7" s="12">
        <f>'[1]Bay Mills Indian Community'!R5</f>
        <v>43660010.640000001</v>
      </c>
      <c r="M7" s="13">
        <f>'[1]Bay Mills Indian Community'!W5</f>
        <v>9235842.3840000015</v>
      </c>
      <c r="N7" s="11">
        <f>[1]FireKeepers!$L5</f>
        <v>3017453.7800000012</v>
      </c>
      <c r="O7" s="14">
        <f>[1]FireKeepers!R5</f>
        <v>2896755.6300000013</v>
      </c>
      <c r="P7" s="13">
        <f>[1]FireKeepers!W5</f>
        <v>463480.90400000004</v>
      </c>
      <c r="Q7" s="11">
        <f>'[1]Grnd Traverse Band of Otta &amp; Ch'!$L5</f>
        <v>17253988.030000031</v>
      </c>
      <c r="R7" s="14">
        <f>'[1]Grnd Traverse Band of Otta &amp; Ch'!R5</f>
        <v>16563828.510000031</v>
      </c>
      <c r="S7" s="13">
        <f>'[1]Grnd Traverse Band of Otta &amp; Ch'!W5</f>
        <v>3166297.5840000003</v>
      </c>
      <c r="T7" s="11">
        <f>'[1]Gun Lake Band'!L5</f>
        <v>4602354.4100000085</v>
      </c>
      <c r="U7" s="14">
        <f>'[1]Gun Lake Band'!R5</f>
        <v>4418260.2300000088</v>
      </c>
      <c r="V7" s="13">
        <f>'[1]Gun Lake Band'!W5</f>
        <v>713613.8</v>
      </c>
      <c r="W7" s="11">
        <f>'[1]Hannahville Indian Community'!L5</f>
        <v>23144007.560000002</v>
      </c>
      <c r="X7" s="14">
        <f>'[1]Hannahville Indian Community'!R5</f>
        <v>22218247.260000002</v>
      </c>
      <c r="Y7" s="13">
        <f>'[1]Hannahville Indian Community'!W5</f>
        <v>4432887.3840000005</v>
      </c>
      <c r="Z7" s="11">
        <f>'[1]Keweenaw Bay Indian Community'!L5</f>
        <v>7670285.9199999869</v>
      </c>
      <c r="AA7" s="14">
        <f>'[1]Keweenaw Bay Indian Community'!R5</f>
        <v>7363474.4799999865</v>
      </c>
      <c r="AB7" s="53">
        <f>'[1]Keweenaw Bay Indian Community'!W5</f>
        <v>1231971.5119999999</v>
      </c>
      <c r="AC7" s="41">
        <f>'[1]Lac Vieux'!L5</f>
        <v>17571524.74000001</v>
      </c>
      <c r="AD7" s="42">
        <f>'[1]Lac Vieux'!R5</f>
        <v>16868663.750000011</v>
      </c>
      <c r="AE7" s="43">
        <f>'[1]Lac Vieux'!W5</f>
        <v>3234580.68</v>
      </c>
      <c r="AF7" s="54">
        <f>'[1]Little River Band of Ottawa Ind'!L5</f>
        <v>22077833.00999999</v>
      </c>
      <c r="AG7" s="16">
        <f>'[1]Little River Band of Ottawa Ind'!R5</f>
        <v>21194719.68999999</v>
      </c>
      <c r="AH7" s="17">
        <f>'[1]Little River Band of Ottawa Ind'!W5</f>
        <v>4203617.2079999996</v>
      </c>
      <c r="AI7" s="15">
        <f>'[1]Little Traverse Bay Band of Oda'!L5</f>
        <v>2013462.0700000003</v>
      </c>
      <c r="AJ7" s="16">
        <f>'[1]Little Traverse Bay Band of Oda'!R5</f>
        <v>1932923.5900000003</v>
      </c>
      <c r="AK7" s="17">
        <f>'[1]Little Traverse Bay Band of Oda'!W5</f>
        <v>309267.77600000001</v>
      </c>
      <c r="AL7" s="15">
        <f>'[1]Pokagon Band of Potawatomi Ind'!L5</f>
        <v>1522581.3799999952</v>
      </c>
      <c r="AM7" s="16">
        <f>'[1]Pokagon Band of Potawatomi Ind'!R5</f>
        <v>1461678.1199999952</v>
      </c>
      <c r="AN7" s="17">
        <f>'[1]Pokagon Band of Potawatomi Ind'!W5</f>
        <v>233868.49600000001</v>
      </c>
      <c r="AO7" s="15">
        <f>'[1]Soaring Eagle Gaming'!L5</f>
        <v>3740902.099999994</v>
      </c>
      <c r="AP7" s="16">
        <f>'[1]Soaring Eagle Gaming'!R5</f>
        <v>3509478.809999994</v>
      </c>
      <c r="AQ7" s="17">
        <f>'[1]Soaring Eagle Gaming'!W5</f>
        <v>561516.60800000001</v>
      </c>
      <c r="AR7" s="15">
        <f>'[1]Sault Ste. Marie Tribe of Chipp'!L5</f>
        <v>2061596.7699999958</v>
      </c>
      <c r="AS7" s="16">
        <f>'[1]Sault Ste. Marie Tribe of Chipp'!R5</f>
        <v>1979132.8999999957</v>
      </c>
      <c r="AT7" s="17">
        <f>'[1]Sault Ste. Marie Tribe of Chipp'!W5</f>
        <v>316661.26400000002</v>
      </c>
      <c r="AU7" s="18">
        <f t="shared" ref="AU7:AW7" si="7">B7+E7+H7+K7+N7+Q7+T7+W7+Z7+AC7+AF7+AI7+AL7+AO7+AR7</f>
        <v>298311147.61999977</v>
      </c>
      <c r="AV7" s="18">
        <f t="shared" si="7"/>
        <v>286283065.48999983</v>
      </c>
      <c r="AW7" s="44">
        <f t="shared" si="7"/>
        <v>54616237.045999996</v>
      </c>
      <c r="AX7" s="51">
        <f>'[1]All Operators reconciliation'!V4+'[1]All Operators reconciliation'!X4</f>
        <v>13140254.982499998</v>
      </c>
      <c r="AY7" s="51">
        <f>'[1]All Operators reconciliation'!U4</f>
        <v>7025901.3999999994</v>
      </c>
    </row>
    <row r="8" spans="1:51" s="23" customFormat="1" ht="13.8" x14ac:dyDescent="0.3">
      <c r="A8" s="28" t="s">
        <v>36</v>
      </c>
      <c r="B8" s="11">
        <f>'[1]MGM Grand Detroit'!L6</f>
        <v>63127620.49000001</v>
      </c>
      <c r="C8" s="12">
        <f>'[1]MGM Grand Detroit'!R6</f>
        <v>60602515.670000009</v>
      </c>
      <c r="D8" s="13">
        <f>'[1]MGM Grand Detroit'!W6</f>
        <v>11878093.072999999</v>
      </c>
      <c r="E8" s="11">
        <f>'[1]MotorCity Casino'!L6</f>
        <v>69298395.25</v>
      </c>
      <c r="F8" s="14">
        <f>'[1]MotorCity Casino'!R6</f>
        <v>66526459.439999998</v>
      </c>
      <c r="G8" s="13">
        <f>'[1]MotorCity Casino'!W6</f>
        <v>13039186.048</v>
      </c>
      <c r="H8" s="11">
        <f>[1]Greektown_Penn!L6</f>
        <v>6461190.7199999988</v>
      </c>
      <c r="I8" s="14">
        <f>[1]Greektown_Penn!R6</f>
        <v>6175704.959999999</v>
      </c>
      <c r="J8" s="13">
        <f>[1]Greektown_Penn!W6</f>
        <v>1144121.5379999999</v>
      </c>
      <c r="K8" s="11">
        <f>'[1]Bay Mills Indian Community'!L6</f>
        <v>33686826.380000114</v>
      </c>
      <c r="L8" s="12">
        <f>'[1]Bay Mills Indian Community'!R6</f>
        <v>32339353.320000116</v>
      </c>
      <c r="M8" s="13">
        <f>'[1]Bay Mills Indian Community'!W6</f>
        <v>7244015.1440000003</v>
      </c>
      <c r="N8" s="11">
        <f>[1]FireKeepers!$L6</f>
        <v>3443716.549999997</v>
      </c>
      <c r="O8" s="14">
        <f>[1]FireKeepers!R6</f>
        <v>3305967.8899999969</v>
      </c>
      <c r="P8" s="13">
        <f>[1]FireKeepers!W6</f>
        <v>564198.44000000006</v>
      </c>
      <c r="Q8" s="11">
        <f>'[1]Grnd Traverse Band of Otta &amp; Ch'!$L6</f>
        <v>15672969.189999998</v>
      </c>
      <c r="R8" s="14">
        <f>'[1]Grnd Traverse Band of Otta &amp; Ch'!R6</f>
        <v>15046050.419999998</v>
      </c>
      <c r="S8" s="13">
        <f>'[1]Grnd Traverse Band of Otta &amp; Ch'!W6</f>
        <v>3370315.2960000001</v>
      </c>
      <c r="T8" s="11">
        <f>'[1]Gun Lake Band'!L6</f>
        <v>4277798.1600000113</v>
      </c>
      <c r="U8" s="14">
        <f>'[1]Gun Lake Band'!R6</f>
        <v>4106686.2300000112</v>
      </c>
      <c r="V8" s="13">
        <f>'[1]Gun Lake Band'!W6</f>
        <v>731175.92</v>
      </c>
      <c r="W8" s="11">
        <f>'[1]Hannahville Indian Community'!L6</f>
        <v>20208377.090000033</v>
      </c>
      <c r="X8" s="14">
        <f>'[1]Hannahville Indian Community'!R6</f>
        <v>19400042.000000034</v>
      </c>
      <c r="Y8" s="13">
        <f>'[1]Hannahville Indian Community'!W6</f>
        <v>4345609.4079999998</v>
      </c>
      <c r="Z8" s="11">
        <f>'[1]Keweenaw Bay Indian Community'!L6</f>
        <v>9954307.9399999976</v>
      </c>
      <c r="AA8" s="14">
        <f>'[1]Keweenaw Bay Indian Community'!R6</f>
        <v>9556135.6199999973</v>
      </c>
      <c r="AB8" s="53">
        <f>'[1]Keweenaw Bay Indian Community'!W6</f>
        <v>2014021.152</v>
      </c>
      <c r="AC8" s="1">
        <f>'[1]Lac Vieux'!L6</f>
        <v>17148984.120000005</v>
      </c>
      <c r="AD8" s="2">
        <f>'[1]Lac Vieux'!R6</f>
        <v>16463024.760000005</v>
      </c>
      <c r="AE8" s="3">
        <f>'[1]Lac Vieux'!W6</f>
        <v>3687717.5439999998</v>
      </c>
      <c r="AF8" s="54">
        <f>'[1]Little River Band of Ottawa Ind'!L6</f>
        <v>20683984.960000038</v>
      </c>
      <c r="AG8" s="16">
        <f>'[1]Little River Band of Ottawa Ind'!R6</f>
        <v>19856625.56000004</v>
      </c>
      <c r="AH8" s="17">
        <f>'[1]Little River Band of Ottawa Ind'!W6</f>
        <v>4447884.1280000005</v>
      </c>
      <c r="AI8" s="15">
        <f>'[1]Little Traverse Bay Band of Oda'!L6</f>
        <v>1874798.5</v>
      </c>
      <c r="AJ8" s="16">
        <f>'[1]Little Traverse Bay Band of Oda'!R6</f>
        <v>1799806.56</v>
      </c>
      <c r="AK8" s="17">
        <f>'[1]Little Traverse Bay Band of Oda'!W6</f>
        <v>287969.04800000001</v>
      </c>
      <c r="AL8" s="15">
        <f>'[1]Pokagon Band of Potawatomi Ind'!L6</f>
        <v>1597969.700000003</v>
      </c>
      <c r="AM8" s="16">
        <f>'[1]Pokagon Band of Potawatomi Ind'!R6</f>
        <v>1534050.920000003</v>
      </c>
      <c r="AN8" s="17">
        <f>'[1]Pokagon Band of Potawatomi Ind'!W6</f>
        <v>245448.144</v>
      </c>
      <c r="AO8" s="15">
        <f>'[1]Soaring Eagle Gaming'!L6</f>
        <v>3629609.6699999869</v>
      </c>
      <c r="AP8" s="16">
        <f>'[1]Soaring Eagle Gaming'!R6</f>
        <v>3427784.0999999871</v>
      </c>
      <c r="AQ8" s="17">
        <f>'[1]Soaring Eagle Gaming'!W6</f>
        <v>595441.66399999999</v>
      </c>
      <c r="AR8" s="15">
        <f>'[1]Sault Ste. Marie Tribe of Chipp'!L6</f>
        <v>2041997.349999994</v>
      </c>
      <c r="AS8" s="16">
        <f>'[1]Sault Ste. Marie Tribe of Chipp'!R6</f>
        <v>1960317.4599999941</v>
      </c>
      <c r="AT8" s="17">
        <f>'[1]Sault Ste. Marie Tribe of Chipp'!W6</f>
        <v>313650.79200000002</v>
      </c>
      <c r="AU8" s="18">
        <f t="shared" ref="AU8" si="8">B8+E8+H8+K8+N8+Q8+T8+W8+Z8+AC8+AF8+AI8+AL8+AO8+AR8</f>
        <v>273108546.07000017</v>
      </c>
      <c r="AV8" s="18">
        <f t="shared" ref="AV8" si="9">C8+F8+I8+L8+O8+R8+U8+X8+AA8+AD8+AG8+AJ8+AM8+AP8+AS8</f>
        <v>262100524.91000023</v>
      </c>
      <c r="AW8" s="44">
        <f t="shared" ref="AW8" si="10">D8+G8+J8+M8+P8+S8+V8+Y8+AB8+AE8+AH8+AK8+AN8+AQ8+AT8</f>
        <v>53908847.339000009</v>
      </c>
      <c r="AX8" s="52">
        <f>'[1]All Operators reconciliation'!V5+'[1]All Operators reconciliation'!X5</f>
        <v>12835480.211874999</v>
      </c>
      <c r="AY8" s="52">
        <f>'[1]All Operators reconciliation'!U5</f>
        <v>6961861.6699999999</v>
      </c>
    </row>
    <row r="9" spans="1:51" s="23" customFormat="1" ht="13.8" x14ac:dyDescent="0.3">
      <c r="A9" s="28" t="s">
        <v>37</v>
      </c>
      <c r="B9" s="11"/>
      <c r="C9" s="12"/>
      <c r="D9" s="13"/>
      <c r="E9" s="11"/>
      <c r="F9" s="14"/>
      <c r="G9" s="13"/>
      <c r="H9" s="11"/>
      <c r="I9" s="14"/>
      <c r="J9" s="13"/>
      <c r="K9" s="11"/>
      <c r="L9" s="12"/>
      <c r="M9" s="13"/>
      <c r="N9" s="11"/>
      <c r="O9" s="14"/>
      <c r="P9" s="13"/>
      <c r="Q9" s="11"/>
      <c r="R9" s="14"/>
      <c r="S9" s="13"/>
      <c r="T9" s="11"/>
      <c r="U9" s="14"/>
      <c r="V9" s="13"/>
      <c r="W9" s="11"/>
      <c r="X9" s="14"/>
      <c r="Y9" s="13"/>
      <c r="Z9" s="11"/>
      <c r="AA9" s="14"/>
      <c r="AB9" s="53"/>
      <c r="AC9" s="1"/>
      <c r="AD9" s="2"/>
      <c r="AE9" s="3"/>
      <c r="AF9" s="54"/>
      <c r="AG9" s="16"/>
      <c r="AH9" s="17"/>
      <c r="AI9" s="15"/>
      <c r="AJ9" s="16"/>
      <c r="AK9" s="17"/>
      <c r="AL9" s="15"/>
      <c r="AM9" s="16"/>
      <c r="AN9" s="17"/>
      <c r="AO9" s="15"/>
      <c r="AP9" s="16"/>
      <c r="AQ9" s="17"/>
      <c r="AR9" s="15"/>
      <c r="AS9" s="16"/>
      <c r="AT9" s="17"/>
      <c r="AU9" s="18"/>
      <c r="AV9" s="18"/>
      <c r="AW9" s="44"/>
      <c r="AX9" s="52"/>
      <c r="AY9" s="52"/>
    </row>
    <row r="10" spans="1:51" s="23" customFormat="1" ht="13.8" x14ac:dyDescent="0.3">
      <c r="A10" s="28" t="s">
        <v>38</v>
      </c>
      <c r="B10" s="11"/>
      <c r="C10" s="12"/>
      <c r="D10" s="13"/>
      <c r="E10" s="11"/>
      <c r="F10" s="14"/>
      <c r="G10" s="13"/>
      <c r="H10" s="11"/>
      <c r="I10" s="14"/>
      <c r="J10" s="13"/>
      <c r="K10" s="11"/>
      <c r="L10" s="12"/>
      <c r="M10" s="13"/>
      <c r="N10" s="11"/>
      <c r="O10" s="14"/>
      <c r="P10" s="13"/>
      <c r="Q10" s="11"/>
      <c r="R10" s="14"/>
      <c r="S10" s="13"/>
      <c r="T10" s="11"/>
      <c r="U10" s="14"/>
      <c r="V10" s="13"/>
      <c r="W10" s="11"/>
      <c r="X10" s="14"/>
      <c r="Y10" s="13"/>
      <c r="Z10" s="11"/>
      <c r="AA10" s="14"/>
      <c r="AB10" s="53"/>
      <c r="AC10" s="1"/>
      <c r="AD10" s="2"/>
      <c r="AE10" s="3"/>
      <c r="AF10" s="54"/>
      <c r="AG10" s="16"/>
      <c r="AH10" s="17"/>
      <c r="AI10" s="15"/>
      <c r="AJ10" s="16"/>
      <c r="AK10" s="17"/>
      <c r="AL10" s="15"/>
      <c r="AM10" s="16"/>
      <c r="AN10" s="17"/>
      <c r="AO10" s="15"/>
      <c r="AP10" s="16"/>
      <c r="AQ10" s="17"/>
      <c r="AR10" s="15"/>
      <c r="AS10" s="16"/>
      <c r="AT10" s="17"/>
      <c r="AU10" s="18"/>
      <c r="AV10" s="18"/>
      <c r="AW10" s="44"/>
      <c r="AX10" s="52"/>
      <c r="AY10" s="52"/>
    </row>
    <row r="11" spans="1:51" s="23" customFormat="1" ht="13.8" x14ac:dyDescent="0.3">
      <c r="A11" s="28" t="s">
        <v>39</v>
      </c>
      <c r="B11" s="11"/>
      <c r="C11" s="12"/>
      <c r="D11" s="13"/>
      <c r="E11" s="11"/>
      <c r="F11" s="14"/>
      <c r="G11" s="13"/>
      <c r="H11" s="11"/>
      <c r="I11" s="14"/>
      <c r="J11" s="13"/>
      <c r="K11" s="11"/>
      <c r="L11" s="12"/>
      <c r="M11" s="13"/>
      <c r="N11" s="11"/>
      <c r="O11" s="14"/>
      <c r="P11" s="13"/>
      <c r="Q11" s="11"/>
      <c r="R11" s="14"/>
      <c r="S11" s="13"/>
      <c r="T11" s="11"/>
      <c r="U11" s="14"/>
      <c r="V11" s="13"/>
      <c r="W11" s="11"/>
      <c r="X11" s="14"/>
      <c r="Y11" s="13"/>
      <c r="Z11" s="11"/>
      <c r="AA11" s="14"/>
      <c r="AB11" s="53"/>
      <c r="AC11" s="1"/>
      <c r="AD11" s="2"/>
      <c r="AE11" s="3"/>
      <c r="AF11" s="54"/>
      <c r="AG11" s="16"/>
      <c r="AH11" s="17"/>
      <c r="AI11" s="15"/>
      <c r="AJ11" s="16"/>
      <c r="AK11" s="17"/>
      <c r="AL11" s="15"/>
      <c r="AM11" s="16"/>
      <c r="AN11" s="17"/>
      <c r="AO11" s="15"/>
      <c r="AP11" s="16"/>
      <c r="AQ11" s="17"/>
      <c r="AR11" s="15"/>
      <c r="AS11" s="16"/>
      <c r="AT11" s="17"/>
      <c r="AU11" s="18"/>
      <c r="AV11" s="18"/>
      <c r="AW11" s="44"/>
      <c r="AX11" s="52"/>
      <c r="AY11" s="52"/>
    </row>
    <row r="12" spans="1:51" s="23" customFormat="1" ht="13.8" x14ac:dyDescent="0.3">
      <c r="A12" s="28" t="s">
        <v>40</v>
      </c>
      <c r="B12" s="11"/>
      <c r="C12" s="12"/>
      <c r="D12" s="13"/>
      <c r="E12" s="11"/>
      <c r="F12" s="14"/>
      <c r="G12" s="13"/>
      <c r="H12" s="11"/>
      <c r="I12" s="14"/>
      <c r="J12" s="13"/>
      <c r="K12" s="11"/>
      <c r="L12" s="12"/>
      <c r="M12" s="13"/>
      <c r="N12" s="11"/>
      <c r="O12" s="14"/>
      <c r="P12" s="13"/>
      <c r="Q12" s="11"/>
      <c r="R12" s="14"/>
      <c r="S12" s="13"/>
      <c r="T12" s="11"/>
      <c r="U12" s="14"/>
      <c r="V12" s="13"/>
      <c r="W12" s="11"/>
      <c r="X12" s="14"/>
      <c r="Y12" s="13"/>
      <c r="Z12" s="11"/>
      <c r="AA12" s="14"/>
      <c r="AB12" s="53"/>
      <c r="AC12" s="1"/>
      <c r="AD12" s="2"/>
      <c r="AE12" s="3"/>
      <c r="AF12" s="54"/>
      <c r="AG12" s="16"/>
      <c r="AH12" s="17"/>
      <c r="AI12" s="15"/>
      <c r="AJ12" s="16"/>
      <c r="AK12" s="17"/>
      <c r="AL12" s="15"/>
      <c r="AM12" s="16"/>
      <c r="AN12" s="17"/>
      <c r="AO12" s="15"/>
      <c r="AP12" s="16"/>
      <c r="AQ12" s="17"/>
      <c r="AR12" s="15"/>
      <c r="AS12" s="16"/>
      <c r="AT12" s="17"/>
      <c r="AU12" s="18"/>
      <c r="AV12" s="18"/>
      <c r="AW12" s="44"/>
      <c r="AX12" s="52"/>
      <c r="AY12" s="52"/>
    </row>
    <row r="13" spans="1:51" s="23" customFormat="1" ht="13.8" x14ac:dyDescent="0.3">
      <c r="A13" s="28" t="s">
        <v>41</v>
      </c>
      <c r="B13" s="11"/>
      <c r="C13" s="12"/>
      <c r="D13" s="13"/>
      <c r="E13" s="11"/>
      <c r="F13" s="14"/>
      <c r="G13" s="13"/>
      <c r="H13" s="11"/>
      <c r="I13" s="14"/>
      <c r="J13" s="13"/>
      <c r="K13" s="11"/>
      <c r="L13" s="12"/>
      <c r="M13" s="13"/>
      <c r="N13" s="11"/>
      <c r="O13" s="14"/>
      <c r="P13" s="13"/>
      <c r="Q13" s="11"/>
      <c r="R13" s="14"/>
      <c r="S13" s="13"/>
      <c r="T13" s="11"/>
      <c r="U13" s="14"/>
      <c r="V13" s="13"/>
      <c r="W13" s="11"/>
      <c r="X13" s="14"/>
      <c r="Y13" s="13"/>
      <c r="Z13" s="11"/>
      <c r="AA13" s="14"/>
      <c r="AB13" s="53"/>
      <c r="AC13" s="1"/>
      <c r="AD13" s="2"/>
      <c r="AE13" s="3"/>
      <c r="AF13" s="54"/>
      <c r="AG13" s="16"/>
      <c r="AH13" s="17"/>
      <c r="AI13" s="15"/>
      <c r="AJ13" s="16"/>
      <c r="AK13" s="17"/>
      <c r="AL13" s="15"/>
      <c r="AM13" s="16"/>
      <c r="AN13" s="17"/>
      <c r="AO13" s="15"/>
      <c r="AP13" s="16"/>
      <c r="AQ13" s="17"/>
      <c r="AR13" s="15"/>
      <c r="AS13" s="16"/>
      <c r="AT13" s="17"/>
      <c r="AU13" s="18"/>
      <c r="AV13" s="18"/>
      <c r="AW13" s="44"/>
      <c r="AX13" s="52"/>
      <c r="AY13" s="52"/>
    </row>
    <row r="14" spans="1:51" s="23" customFormat="1" ht="13.8" x14ac:dyDescent="0.3">
      <c r="A14" s="28" t="s">
        <v>42</v>
      </c>
      <c r="B14" s="11"/>
      <c r="C14" s="12"/>
      <c r="D14" s="13"/>
      <c r="E14" s="11"/>
      <c r="F14" s="14"/>
      <c r="G14" s="13"/>
      <c r="H14" s="11"/>
      <c r="I14" s="14"/>
      <c r="J14" s="13"/>
      <c r="K14" s="11"/>
      <c r="L14" s="12"/>
      <c r="M14" s="13"/>
      <c r="N14" s="11"/>
      <c r="O14" s="14"/>
      <c r="P14" s="13"/>
      <c r="Q14" s="11"/>
      <c r="R14" s="14"/>
      <c r="S14" s="13"/>
      <c r="T14" s="11"/>
      <c r="U14" s="14"/>
      <c r="V14" s="13"/>
      <c r="W14" s="11"/>
      <c r="X14" s="14"/>
      <c r="Y14" s="13"/>
      <c r="Z14" s="11"/>
      <c r="AA14" s="14"/>
      <c r="AB14" s="53"/>
      <c r="AC14" s="1"/>
      <c r="AD14" s="2"/>
      <c r="AE14" s="3"/>
      <c r="AF14" s="54"/>
      <c r="AG14" s="16"/>
      <c r="AH14" s="17"/>
      <c r="AI14" s="15"/>
      <c r="AJ14" s="16"/>
      <c r="AK14" s="17"/>
      <c r="AL14" s="15"/>
      <c r="AM14" s="16"/>
      <c r="AN14" s="17"/>
      <c r="AO14" s="15"/>
      <c r="AP14" s="16"/>
      <c r="AQ14" s="17"/>
      <c r="AR14" s="15"/>
      <c r="AS14" s="16"/>
      <c r="AT14" s="17"/>
      <c r="AU14" s="18"/>
      <c r="AV14" s="18"/>
      <c r="AW14" s="44"/>
      <c r="AX14" s="52"/>
      <c r="AY14" s="52"/>
    </row>
    <row r="15" spans="1:51" s="23" customFormat="1" ht="13.8" x14ac:dyDescent="0.3">
      <c r="A15" s="28" t="s">
        <v>43</v>
      </c>
      <c r="B15" s="11"/>
      <c r="C15" s="12"/>
      <c r="D15" s="13"/>
      <c r="E15" s="11"/>
      <c r="F15" s="14"/>
      <c r="G15" s="13"/>
      <c r="H15" s="11"/>
      <c r="I15" s="14"/>
      <c r="J15" s="13"/>
      <c r="K15" s="11"/>
      <c r="L15" s="12"/>
      <c r="M15" s="13"/>
      <c r="N15" s="11"/>
      <c r="O15" s="14"/>
      <c r="P15" s="13"/>
      <c r="Q15" s="11"/>
      <c r="R15" s="14"/>
      <c r="S15" s="13"/>
      <c r="T15" s="11"/>
      <c r="U15" s="14"/>
      <c r="V15" s="13"/>
      <c r="W15" s="11"/>
      <c r="X15" s="14"/>
      <c r="Y15" s="13"/>
      <c r="Z15" s="11"/>
      <c r="AA15" s="14"/>
      <c r="AB15" s="53"/>
      <c r="AC15" s="1"/>
      <c r="AD15" s="2"/>
      <c r="AE15" s="3"/>
      <c r="AF15" s="54"/>
      <c r="AG15" s="16"/>
      <c r="AH15" s="17"/>
      <c r="AI15" s="15"/>
      <c r="AJ15" s="16"/>
      <c r="AK15" s="17"/>
      <c r="AL15" s="15"/>
      <c r="AM15" s="16"/>
      <c r="AN15" s="17"/>
      <c r="AO15" s="15"/>
      <c r="AP15" s="16"/>
      <c r="AQ15" s="17"/>
      <c r="AR15" s="15"/>
      <c r="AS15" s="16"/>
      <c r="AT15" s="17"/>
      <c r="AU15" s="18"/>
      <c r="AV15" s="18"/>
      <c r="AW15" s="44"/>
      <c r="AX15" s="52"/>
      <c r="AY15" s="52"/>
    </row>
    <row r="16" spans="1:51" s="23" customFormat="1" ht="13.8" x14ac:dyDescent="0.3">
      <c r="A16" s="28" t="s">
        <v>44</v>
      </c>
      <c r="B16" s="11"/>
      <c r="C16" s="12"/>
      <c r="D16" s="13"/>
      <c r="E16" s="11"/>
      <c r="F16" s="14"/>
      <c r="G16" s="13"/>
      <c r="H16" s="11"/>
      <c r="I16" s="14"/>
      <c r="J16" s="13"/>
      <c r="K16" s="11"/>
      <c r="L16" s="12"/>
      <c r="M16" s="13"/>
      <c r="N16" s="11"/>
      <c r="O16" s="14"/>
      <c r="P16" s="13"/>
      <c r="Q16" s="11"/>
      <c r="R16" s="14"/>
      <c r="S16" s="13"/>
      <c r="T16" s="11"/>
      <c r="U16" s="14"/>
      <c r="V16" s="13"/>
      <c r="W16" s="11"/>
      <c r="X16" s="14"/>
      <c r="Y16" s="13"/>
      <c r="Z16" s="11"/>
      <c r="AA16" s="14"/>
      <c r="AB16" s="53"/>
      <c r="AC16" s="1"/>
      <c r="AD16" s="2"/>
      <c r="AE16" s="3"/>
      <c r="AF16" s="54"/>
      <c r="AG16" s="16"/>
      <c r="AH16" s="17"/>
      <c r="AI16" s="15"/>
      <c r="AJ16" s="16"/>
      <c r="AK16" s="17"/>
      <c r="AL16" s="15"/>
      <c r="AM16" s="16"/>
      <c r="AN16" s="17"/>
      <c r="AO16" s="15"/>
      <c r="AP16" s="16"/>
      <c r="AQ16" s="17"/>
      <c r="AR16" s="15"/>
      <c r="AS16" s="16"/>
      <c r="AT16" s="17"/>
      <c r="AU16" s="18"/>
      <c r="AV16" s="18"/>
      <c r="AW16" s="44"/>
      <c r="AX16" s="52"/>
      <c r="AY16" s="52"/>
    </row>
    <row r="17" spans="1:68" s="23" customFormat="1" ht="13.8" x14ac:dyDescent="0.3">
      <c r="A17" s="28" t="s">
        <v>45</v>
      </c>
      <c r="B17" s="11"/>
      <c r="C17" s="12"/>
      <c r="D17" s="13"/>
      <c r="E17" s="11"/>
      <c r="F17" s="14"/>
      <c r="G17" s="13"/>
      <c r="H17" s="11"/>
      <c r="I17" s="14"/>
      <c r="J17" s="13"/>
      <c r="K17" s="11"/>
      <c r="L17" s="12"/>
      <c r="M17" s="13"/>
      <c r="N17" s="11"/>
      <c r="O17" s="14"/>
      <c r="P17" s="13"/>
      <c r="Q17" s="11"/>
      <c r="R17" s="14"/>
      <c r="S17" s="13"/>
      <c r="T17" s="11"/>
      <c r="U17" s="14"/>
      <c r="V17" s="13"/>
      <c r="W17" s="11"/>
      <c r="X17" s="14"/>
      <c r="Y17" s="13"/>
      <c r="Z17" s="11"/>
      <c r="AA17" s="14"/>
      <c r="AB17" s="53"/>
      <c r="AC17" s="1"/>
      <c r="AD17" s="2"/>
      <c r="AE17" s="3"/>
      <c r="AF17" s="54"/>
      <c r="AG17" s="16"/>
      <c r="AH17" s="17"/>
      <c r="AI17" s="15"/>
      <c r="AJ17" s="16"/>
      <c r="AK17" s="17"/>
      <c r="AL17" s="15"/>
      <c r="AM17" s="16"/>
      <c r="AN17" s="17"/>
      <c r="AO17" s="15"/>
      <c r="AP17" s="16"/>
      <c r="AQ17" s="17"/>
      <c r="AR17" s="15"/>
      <c r="AS17" s="16"/>
      <c r="AT17" s="17"/>
      <c r="AU17" s="18"/>
      <c r="AV17" s="18"/>
      <c r="AW17" s="44"/>
      <c r="AX17" s="52"/>
      <c r="AY17" s="52"/>
    </row>
    <row r="18" spans="1:68" s="23" customFormat="1" thickBot="1" x14ac:dyDescent="0.35">
      <c r="A18" s="28" t="s">
        <v>46</v>
      </c>
      <c r="B18" s="11"/>
      <c r="C18" s="12"/>
      <c r="D18" s="13"/>
      <c r="E18" s="11"/>
      <c r="F18" s="14"/>
      <c r="G18" s="13"/>
      <c r="H18" s="11"/>
      <c r="I18" s="14"/>
      <c r="J18" s="13"/>
      <c r="K18" s="11"/>
      <c r="L18" s="12"/>
      <c r="M18" s="13"/>
      <c r="N18" s="11"/>
      <c r="O18" s="14"/>
      <c r="P18" s="13"/>
      <c r="Q18" s="11"/>
      <c r="R18" s="14"/>
      <c r="S18" s="13"/>
      <c r="T18" s="11"/>
      <c r="U18" s="14"/>
      <c r="V18" s="13"/>
      <c r="W18" s="11"/>
      <c r="X18" s="14"/>
      <c r="Y18" s="13"/>
      <c r="Z18" s="11"/>
      <c r="AA18" s="14"/>
      <c r="AB18" s="53"/>
      <c r="AC18" s="1"/>
      <c r="AD18" s="2"/>
      <c r="AE18" s="3"/>
      <c r="AF18" s="54"/>
      <c r="AG18" s="16"/>
      <c r="AH18" s="17"/>
      <c r="AI18" s="15"/>
      <c r="AJ18" s="16"/>
      <c r="AK18" s="17"/>
      <c r="AL18" s="15"/>
      <c r="AM18" s="16"/>
      <c r="AN18" s="17"/>
      <c r="AO18" s="15"/>
      <c r="AP18" s="16"/>
      <c r="AQ18" s="17"/>
      <c r="AR18" s="15"/>
      <c r="AS18" s="16"/>
      <c r="AT18" s="17"/>
      <c r="AU18" s="18"/>
      <c r="AV18" s="18"/>
      <c r="AW18" s="44"/>
      <c r="AX18" s="52"/>
      <c r="AY18" s="52"/>
    </row>
    <row r="19" spans="1:68" s="24" customFormat="1" thickBot="1" x14ac:dyDescent="0.35">
      <c r="A19" s="29" t="s">
        <v>47</v>
      </c>
      <c r="B19" s="8">
        <f>SUM(B7:B18)</f>
        <v>128960050.90999985</v>
      </c>
      <c r="C19" s="9">
        <f t="shared" ref="C19:AY19" si="11">SUM(C7:C18)</f>
        <v>123801648.86999986</v>
      </c>
      <c r="D19" s="4">
        <f t="shared" si="11"/>
        <v>23789123.182999998</v>
      </c>
      <c r="E19" s="8">
        <f t="shared" si="11"/>
        <v>142616322.25999999</v>
      </c>
      <c r="F19" s="10">
        <f t="shared" si="11"/>
        <v>136911669.37</v>
      </c>
      <c r="G19" s="4">
        <f t="shared" si="11"/>
        <v>26358687.193999998</v>
      </c>
      <c r="H19" s="8">
        <f t="shared" si="11"/>
        <v>15466813.390000015</v>
      </c>
      <c r="I19" s="10">
        <f t="shared" si="11"/>
        <v>14807253.710000016</v>
      </c>
      <c r="J19" s="4">
        <f t="shared" si="11"/>
        <v>2426221.7280000001</v>
      </c>
      <c r="K19" s="8">
        <f t="shared" si="11"/>
        <v>79166004.130000114</v>
      </c>
      <c r="L19" s="9">
        <f t="shared" si="11"/>
        <v>75999363.960000113</v>
      </c>
      <c r="M19" s="4">
        <f t="shared" si="11"/>
        <v>16479857.528000001</v>
      </c>
      <c r="N19" s="8">
        <f t="shared" si="11"/>
        <v>6461170.3299999982</v>
      </c>
      <c r="O19" s="10">
        <f t="shared" si="11"/>
        <v>6202723.5199999977</v>
      </c>
      <c r="P19" s="4">
        <f t="shared" si="11"/>
        <v>1027679.344</v>
      </c>
      <c r="Q19" s="8">
        <f t="shared" si="11"/>
        <v>32926957.220000029</v>
      </c>
      <c r="R19" s="10">
        <f t="shared" si="11"/>
        <v>31609878.93000003</v>
      </c>
      <c r="S19" s="4">
        <f t="shared" si="11"/>
        <v>6536612.8800000008</v>
      </c>
      <c r="T19" s="8">
        <f t="shared" si="11"/>
        <v>8880152.5700000189</v>
      </c>
      <c r="U19" s="10">
        <f t="shared" si="11"/>
        <v>8524946.4600000195</v>
      </c>
      <c r="V19" s="4">
        <f t="shared" si="11"/>
        <v>1444789.7200000002</v>
      </c>
      <c r="W19" s="8">
        <f t="shared" si="11"/>
        <v>43352384.650000036</v>
      </c>
      <c r="X19" s="10">
        <f t="shared" si="11"/>
        <v>41618289.260000035</v>
      </c>
      <c r="Y19" s="4">
        <f t="shared" si="11"/>
        <v>8778496.7919999994</v>
      </c>
      <c r="Z19" s="8">
        <f t="shared" si="11"/>
        <v>17624593.859999985</v>
      </c>
      <c r="AA19" s="10">
        <f t="shared" si="11"/>
        <v>16919610.099999983</v>
      </c>
      <c r="AB19" s="4">
        <f t="shared" si="11"/>
        <v>3245992.6639999999</v>
      </c>
      <c r="AC19" s="55">
        <f t="shared" si="11"/>
        <v>34720508.860000014</v>
      </c>
      <c r="AD19" s="56">
        <f t="shared" si="11"/>
        <v>33331688.510000017</v>
      </c>
      <c r="AE19" s="57">
        <f t="shared" si="11"/>
        <v>6922298.2239999995</v>
      </c>
      <c r="AF19" s="8">
        <f t="shared" si="11"/>
        <v>42761817.970000029</v>
      </c>
      <c r="AG19" s="10">
        <f t="shared" si="11"/>
        <v>41051345.25000003</v>
      </c>
      <c r="AH19" s="4">
        <f t="shared" si="11"/>
        <v>8651501.3359999992</v>
      </c>
      <c r="AI19" s="8">
        <f t="shared" si="11"/>
        <v>3888260.5700000003</v>
      </c>
      <c r="AJ19" s="10">
        <f t="shared" si="11"/>
        <v>3732730.1500000004</v>
      </c>
      <c r="AK19" s="4">
        <f t="shared" si="11"/>
        <v>597236.82400000002</v>
      </c>
      <c r="AL19" s="8">
        <f t="shared" si="11"/>
        <v>3120551.0799999982</v>
      </c>
      <c r="AM19" s="10">
        <f t="shared" si="11"/>
        <v>2995729.0399999982</v>
      </c>
      <c r="AN19" s="4">
        <f t="shared" si="11"/>
        <v>479316.64</v>
      </c>
      <c r="AO19" s="8">
        <f t="shared" si="11"/>
        <v>7370511.7699999809</v>
      </c>
      <c r="AP19" s="10">
        <f t="shared" si="11"/>
        <v>6937262.9099999815</v>
      </c>
      <c r="AQ19" s="4">
        <f t="shared" si="11"/>
        <v>1156958.2719999999</v>
      </c>
      <c r="AR19" s="8">
        <f t="shared" si="11"/>
        <v>4103594.1199999899</v>
      </c>
      <c r="AS19" s="10">
        <f t="shared" si="11"/>
        <v>3939450.3599999901</v>
      </c>
      <c r="AT19" s="4">
        <f t="shared" si="11"/>
        <v>630312.0560000001</v>
      </c>
      <c r="AU19" s="8">
        <f>SUM(AU7:AU18)</f>
        <v>571419693.68999994</v>
      </c>
      <c r="AV19" s="9">
        <f t="shared" ref="AV19" si="12">SUM(AV7:AV18)</f>
        <v>548383590.4000001</v>
      </c>
      <c r="AW19" s="4">
        <f t="shared" si="11"/>
        <v>108525084.38500001</v>
      </c>
      <c r="AX19" s="49">
        <f t="shared" si="11"/>
        <v>25975735.194374997</v>
      </c>
      <c r="AY19" s="49">
        <f t="shared" si="11"/>
        <v>13987763.07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48</v>
      </c>
      <c r="C21" s="67" t="s">
        <v>49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"/>
      <c r="Q21" s="6"/>
      <c r="AX21" s="34"/>
      <c r="AY21" s="34"/>
    </row>
    <row r="22" spans="1:68" s="7" customFormat="1" x14ac:dyDescent="0.3">
      <c r="A22" s="46"/>
      <c r="B22" s="26" t="s">
        <v>59</v>
      </c>
      <c r="C22" s="67" t="s">
        <v>60</v>
      </c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BO22" s="36"/>
      <c r="BP22" s="33"/>
    </row>
    <row r="23" spans="1:68" x14ac:dyDescent="0.3">
      <c r="A23" s="47"/>
      <c r="B23" s="48"/>
      <c r="C23" s="48"/>
      <c r="D23" s="48"/>
    </row>
    <row r="26" spans="1:68" ht="15.75" customHeight="1" x14ac:dyDescent="0.3"/>
    <row r="27" spans="1:68" ht="15.75" customHeight="1" x14ac:dyDescent="0.3"/>
  </sheetData>
  <sheetProtection algorithmName="SHA-512" hashValue="1rp/OtKXiS7/GR/Z/3RpiHSGclI/FuZpLuSpp9bXsLf0fnfc2MKbTMjrtlGNjSuV1tTGkQzRIp0wCv3AKd+ROQ==" saltValue="YalJS4TacqP6DQIejwHzWg==" spinCount="100000" sheet="1" selectLockedCells="1" selectUnlockedCells="1"/>
  <mergeCells count="68"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  <mergeCell ref="B3:D3"/>
    <mergeCell ref="E3:G3"/>
    <mergeCell ref="H3:J3"/>
    <mergeCell ref="K3:M3"/>
    <mergeCell ref="N3:P3"/>
    <mergeCell ref="AO2:AQ2"/>
    <mergeCell ref="AR2:AT2"/>
    <mergeCell ref="AU2:AW5"/>
    <mergeCell ref="AX2:AX5"/>
    <mergeCell ref="AY2:AY5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O5:AQ5"/>
    <mergeCell ref="AR5:AT5"/>
    <mergeCell ref="C21:M21"/>
    <mergeCell ref="C22:W22"/>
    <mergeCell ref="W5:Y5"/>
    <mergeCell ref="Z5:AB5"/>
    <mergeCell ref="AC5:AE5"/>
    <mergeCell ref="AF5:AH5"/>
    <mergeCell ref="AI5:AK5"/>
    <mergeCell ref="AL5:AN5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2C3F2-475B-4088-89E7-0A6A618A3730}">
  <dimension ref="A1:BP28"/>
  <sheetViews>
    <sheetView zoomScaleNormal="100" workbookViewId="0">
      <selection activeCell="C26" sqref="C25:C26"/>
    </sheetView>
  </sheetViews>
  <sheetFormatPr defaultColWidth="12.88671875" defaultRowHeight="14.4" x14ac:dyDescent="0.3"/>
  <cols>
    <col min="1" max="1" width="15.88671875" customWidth="1"/>
    <col min="2" max="3" width="14.5546875" customWidth="1"/>
    <col min="4" max="4" width="14.5546875" bestFit="1" customWidth="1"/>
    <col min="5" max="6" width="15" bestFit="1" customWidth="1"/>
    <col min="7" max="7" width="14.5546875" bestFit="1" customWidth="1"/>
    <col min="8" max="10" width="13.6640625" customWidth="1"/>
    <col min="11" max="12" width="15" bestFit="1" customWidth="1"/>
    <col min="13" max="16" width="13.6640625" customWidth="1"/>
    <col min="17" max="18" width="14.5546875" bestFit="1" customWidth="1"/>
    <col min="19" max="25" width="13.6640625" customWidth="1"/>
    <col min="26" max="27" width="14.5546875" bestFit="1" customWidth="1"/>
    <col min="28" max="28" width="13.6640625" customWidth="1"/>
    <col min="29" max="30" width="14.5546875" bestFit="1" customWidth="1"/>
    <col min="31" max="31" width="13.6640625" customWidth="1"/>
    <col min="32" max="33" width="14.5546875" bestFit="1" customWidth="1"/>
    <col min="34" max="46" width="13.6640625" customWidth="1"/>
    <col min="47" max="48" width="16.44140625" bestFit="1" customWidth="1"/>
    <col min="49" max="49" width="15" bestFit="1" customWidth="1"/>
    <col min="50" max="50" width="15.6640625" style="33" bestFit="1" customWidth="1"/>
    <col min="51" max="51" width="15.109375" style="33" bestFit="1" customWidth="1"/>
  </cols>
  <sheetData>
    <row r="1" spans="1:51" ht="18.600000000000001" thickBot="1" x14ac:dyDescent="0.4">
      <c r="A1" s="5"/>
      <c r="B1" s="143" t="s">
        <v>77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5" t="s">
        <v>77</v>
      </c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 t="s">
        <v>77</v>
      </c>
      <c r="AM1" s="145"/>
      <c r="AN1" s="145"/>
      <c r="AO1" s="145"/>
      <c r="AP1" s="145"/>
      <c r="AQ1" s="145"/>
      <c r="AR1" s="145"/>
      <c r="AS1" s="145"/>
      <c r="AT1" s="145"/>
      <c r="AU1" s="145"/>
      <c r="AV1" s="145"/>
      <c r="AW1" s="145"/>
      <c r="AX1" s="145"/>
      <c r="AY1" s="146"/>
    </row>
    <row r="2" spans="1:51" s="25" customFormat="1" ht="50.25" customHeight="1" thickBot="1" x14ac:dyDescent="0.35">
      <c r="A2" s="31" t="s">
        <v>0</v>
      </c>
      <c r="B2" s="120" t="s">
        <v>1</v>
      </c>
      <c r="C2" s="120"/>
      <c r="D2" s="120"/>
      <c r="E2" s="121" t="s">
        <v>2</v>
      </c>
      <c r="F2" s="121"/>
      <c r="G2" s="121"/>
      <c r="H2" s="122" t="s">
        <v>3</v>
      </c>
      <c r="I2" s="122"/>
      <c r="J2" s="122"/>
      <c r="K2" s="123" t="s">
        <v>4</v>
      </c>
      <c r="L2" s="123"/>
      <c r="M2" s="123"/>
      <c r="N2" s="124" t="s">
        <v>72</v>
      </c>
      <c r="O2" s="125"/>
      <c r="P2" s="126"/>
      <c r="Q2" s="127" t="s">
        <v>5</v>
      </c>
      <c r="R2" s="127"/>
      <c r="S2" s="127"/>
      <c r="T2" s="114" t="s">
        <v>62</v>
      </c>
      <c r="U2" s="114"/>
      <c r="V2" s="114"/>
      <c r="W2" s="115" t="s">
        <v>79</v>
      </c>
      <c r="X2" s="115"/>
      <c r="Y2" s="115"/>
      <c r="Z2" s="116" t="s">
        <v>6</v>
      </c>
      <c r="AA2" s="116"/>
      <c r="AB2" s="116"/>
      <c r="AC2" s="117" t="s">
        <v>67</v>
      </c>
      <c r="AD2" s="117"/>
      <c r="AE2" s="117"/>
      <c r="AF2" s="118" t="s">
        <v>7</v>
      </c>
      <c r="AG2" s="118"/>
      <c r="AH2" s="118"/>
      <c r="AI2" s="119" t="s">
        <v>53</v>
      </c>
      <c r="AJ2" s="119"/>
      <c r="AK2" s="119"/>
      <c r="AL2" s="87" t="s">
        <v>55</v>
      </c>
      <c r="AM2" s="87"/>
      <c r="AN2" s="88"/>
      <c r="AO2" s="89" t="s">
        <v>73</v>
      </c>
      <c r="AP2" s="89"/>
      <c r="AQ2" s="90"/>
      <c r="AR2" s="91" t="s">
        <v>8</v>
      </c>
      <c r="AS2" s="91"/>
      <c r="AT2" s="92"/>
      <c r="AU2" s="128" t="s">
        <v>9</v>
      </c>
      <c r="AV2" s="129"/>
      <c r="AW2" s="130"/>
      <c r="AX2" s="137" t="s">
        <v>58</v>
      </c>
      <c r="AY2" s="140" t="s">
        <v>65</v>
      </c>
    </row>
    <row r="3" spans="1:51" s="25" customFormat="1" ht="15" hidden="1" thickBot="1" x14ac:dyDescent="0.35">
      <c r="A3" s="31" t="s">
        <v>10</v>
      </c>
      <c r="B3" s="120" t="s">
        <v>11</v>
      </c>
      <c r="C3" s="120"/>
      <c r="D3" s="120"/>
      <c r="E3" s="121" t="s">
        <v>2</v>
      </c>
      <c r="F3" s="121"/>
      <c r="G3" s="121"/>
      <c r="H3" s="122" t="s">
        <v>12</v>
      </c>
      <c r="I3" s="122"/>
      <c r="J3" s="122"/>
      <c r="K3" s="123" t="s">
        <v>13</v>
      </c>
      <c r="L3" s="123"/>
      <c r="M3" s="123"/>
      <c r="N3" s="124" t="s">
        <v>70</v>
      </c>
      <c r="O3" s="125"/>
      <c r="P3" s="126"/>
      <c r="Q3" s="127" t="s">
        <v>14</v>
      </c>
      <c r="R3" s="127"/>
      <c r="S3" s="127"/>
      <c r="T3" s="114" t="s">
        <v>63</v>
      </c>
      <c r="U3" s="114"/>
      <c r="V3" s="114"/>
      <c r="W3" s="115" t="s">
        <v>15</v>
      </c>
      <c r="X3" s="115"/>
      <c r="Y3" s="115"/>
      <c r="Z3" s="116" t="s">
        <v>16</v>
      </c>
      <c r="AA3" s="116"/>
      <c r="AB3" s="116"/>
      <c r="AC3" s="117" t="s">
        <v>68</v>
      </c>
      <c r="AD3" s="117"/>
      <c r="AE3" s="117"/>
      <c r="AF3" s="118" t="s">
        <v>17</v>
      </c>
      <c r="AG3" s="118"/>
      <c r="AH3" s="118"/>
      <c r="AI3" s="119" t="s">
        <v>18</v>
      </c>
      <c r="AJ3" s="119"/>
      <c r="AK3" s="119"/>
      <c r="AL3" s="87" t="s">
        <v>56</v>
      </c>
      <c r="AM3" s="87"/>
      <c r="AN3" s="88"/>
      <c r="AO3" s="89" t="s">
        <v>74</v>
      </c>
      <c r="AP3" s="89"/>
      <c r="AQ3" s="90"/>
      <c r="AR3" s="91" t="s">
        <v>19</v>
      </c>
      <c r="AS3" s="91"/>
      <c r="AT3" s="92"/>
      <c r="AU3" s="131"/>
      <c r="AV3" s="132"/>
      <c r="AW3" s="133"/>
      <c r="AX3" s="138"/>
      <c r="AY3" s="141"/>
    </row>
    <row r="4" spans="1:51" s="25" customFormat="1" ht="15" hidden="1" thickBot="1" x14ac:dyDescent="0.35">
      <c r="A4" s="31" t="s">
        <v>20</v>
      </c>
      <c r="B4" s="120" t="s">
        <v>21</v>
      </c>
      <c r="C4" s="120"/>
      <c r="D4" s="120"/>
      <c r="E4" s="121" t="s">
        <v>22</v>
      </c>
      <c r="F4" s="121"/>
      <c r="G4" s="121"/>
      <c r="H4" s="122" t="s">
        <v>23</v>
      </c>
      <c r="I4" s="122"/>
      <c r="J4" s="122"/>
      <c r="K4" s="123" t="s">
        <v>24</v>
      </c>
      <c r="L4" s="123"/>
      <c r="M4" s="123"/>
      <c r="N4" s="124" t="s">
        <v>71</v>
      </c>
      <c r="O4" s="125"/>
      <c r="P4" s="126"/>
      <c r="Q4" s="127" t="s">
        <v>25</v>
      </c>
      <c r="R4" s="127"/>
      <c r="S4" s="127"/>
      <c r="T4" s="114" t="s">
        <v>64</v>
      </c>
      <c r="U4" s="114"/>
      <c r="V4" s="114"/>
      <c r="W4" s="115" t="s">
        <v>80</v>
      </c>
      <c r="X4" s="115"/>
      <c r="Y4" s="115"/>
      <c r="Z4" s="116" t="s">
        <v>26</v>
      </c>
      <c r="AA4" s="116"/>
      <c r="AB4" s="116"/>
      <c r="AC4" s="117" t="s">
        <v>69</v>
      </c>
      <c r="AD4" s="117"/>
      <c r="AE4" s="117"/>
      <c r="AF4" s="118" t="s">
        <v>27</v>
      </c>
      <c r="AG4" s="118"/>
      <c r="AH4" s="118"/>
      <c r="AI4" s="119" t="s">
        <v>28</v>
      </c>
      <c r="AJ4" s="119"/>
      <c r="AK4" s="119"/>
      <c r="AL4" s="87" t="s">
        <v>57</v>
      </c>
      <c r="AM4" s="87"/>
      <c r="AN4" s="88"/>
      <c r="AO4" s="89" t="s">
        <v>75</v>
      </c>
      <c r="AP4" s="89"/>
      <c r="AQ4" s="90"/>
      <c r="AR4" s="91" t="s">
        <v>29</v>
      </c>
      <c r="AS4" s="91"/>
      <c r="AT4" s="92"/>
      <c r="AU4" s="131"/>
      <c r="AV4" s="132"/>
      <c r="AW4" s="133"/>
      <c r="AX4" s="138"/>
      <c r="AY4" s="141"/>
    </row>
    <row r="5" spans="1:51" s="25" customFormat="1" ht="24.6" thickBot="1" x14ac:dyDescent="0.35">
      <c r="A5" s="32" t="s">
        <v>54</v>
      </c>
      <c r="B5" s="93">
        <v>44218</v>
      </c>
      <c r="C5" s="94"/>
      <c r="D5" s="95"/>
      <c r="E5" s="96">
        <v>44218</v>
      </c>
      <c r="F5" s="97"/>
      <c r="G5" s="98"/>
      <c r="H5" s="99">
        <v>44228</v>
      </c>
      <c r="I5" s="100"/>
      <c r="J5" s="101"/>
      <c r="K5" s="102">
        <v>44218</v>
      </c>
      <c r="L5" s="103"/>
      <c r="M5" s="104"/>
      <c r="N5" s="105">
        <v>44389</v>
      </c>
      <c r="O5" s="106"/>
      <c r="P5" s="107"/>
      <c r="Q5" s="108">
        <v>44218</v>
      </c>
      <c r="R5" s="109"/>
      <c r="S5" s="110"/>
      <c r="T5" s="111">
        <v>44309</v>
      </c>
      <c r="U5" s="112"/>
      <c r="V5" s="113"/>
      <c r="W5" s="69">
        <v>44218</v>
      </c>
      <c r="X5" s="70"/>
      <c r="Y5" s="71"/>
      <c r="Z5" s="72">
        <v>44218</v>
      </c>
      <c r="AA5" s="73"/>
      <c r="AB5" s="74"/>
      <c r="AC5" s="75">
        <v>44320</v>
      </c>
      <c r="AD5" s="76"/>
      <c r="AE5" s="77"/>
      <c r="AF5" s="78">
        <v>44218</v>
      </c>
      <c r="AG5" s="79"/>
      <c r="AH5" s="80"/>
      <c r="AI5" s="81">
        <v>44225</v>
      </c>
      <c r="AJ5" s="82"/>
      <c r="AK5" s="83"/>
      <c r="AL5" s="84">
        <v>44242</v>
      </c>
      <c r="AM5" s="85"/>
      <c r="AN5" s="86"/>
      <c r="AO5" s="61">
        <v>44665</v>
      </c>
      <c r="AP5" s="62"/>
      <c r="AQ5" s="63"/>
      <c r="AR5" s="64">
        <v>44218</v>
      </c>
      <c r="AS5" s="65"/>
      <c r="AT5" s="66"/>
      <c r="AU5" s="134"/>
      <c r="AV5" s="135"/>
      <c r="AW5" s="136"/>
      <c r="AX5" s="139"/>
      <c r="AY5" s="142"/>
    </row>
    <row r="6" spans="1:51" s="23" customFormat="1" ht="55.8" thickBot="1" x14ac:dyDescent="0.35">
      <c r="A6" s="27" t="s">
        <v>30</v>
      </c>
      <c r="B6" s="19" t="s">
        <v>50</v>
      </c>
      <c r="C6" s="20" t="s">
        <v>31</v>
      </c>
      <c r="D6" s="21" t="s">
        <v>32</v>
      </c>
      <c r="E6" s="19" t="str">
        <f t="shared" ref="E6:L6" si="0">B6</f>
        <v>Gross  Receipts</v>
      </c>
      <c r="F6" s="22" t="str">
        <f t="shared" si="0"/>
        <v>Adjusted Gross  Receipts</v>
      </c>
      <c r="G6" s="21" t="str">
        <f t="shared" si="0"/>
        <v>Internet Gaming State Tax</v>
      </c>
      <c r="H6" s="19" t="str">
        <f t="shared" si="0"/>
        <v>Gross  Receipts</v>
      </c>
      <c r="I6" s="22" t="str">
        <f t="shared" si="0"/>
        <v>Adjusted Gross  Receipts</v>
      </c>
      <c r="J6" s="21" t="str">
        <f t="shared" si="0"/>
        <v>Internet Gaming State Tax</v>
      </c>
      <c r="K6" s="19" t="str">
        <f t="shared" si="0"/>
        <v>Gross  Receipts</v>
      </c>
      <c r="L6" s="20" t="str">
        <f t="shared" si="0"/>
        <v>Adjusted Gross  Receipts</v>
      </c>
      <c r="M6" s="21" t="s">
        <v>33</v>
      </c>
      <c r="N6" s="19" t="str">
        <f t="shared" ref="N6:S6" si="1">H6</f>
        <v>Gross  Receipts</v>
      </c>
      <c r="O6" s="22" t="str">
        <f t="shared" si="1"/>
        <v>Adjusted Gross  Receipts</v>
      </c>
      <c r="P6" s="21" t="str">
        <f t="shared" si="1"/>
        <v>Internet Gaming State Tax</v>
      </c>
      <c r="Q6" s="19" t="str">
        <f t="shared" si="1"/>
        <v>Gross  Receipts</v>
      </c>
      <c r="R6" s="22" t="str">
        <f t="shared" si="1"/>
        <v>Adjusted Gross  Receipts</v>
      </c>
      <c r="S6" s="21" t="str">
        <f t="shared" si="1"/>
        <v>Internet Gaming State Payment</v>
      </c>
      <c r="T6" s="19" t="str">
        <f>K6</f>
        <v>Gross  Receipts</v>
      </c>
      <c r="U6" s="22" t="str">
        <f>L6</f>
        <v>Adjusted Gross  Receipts</v>
      </c>
      <c r="V6" s="21" t="str">
        <f>M6</f>
        <v>Internet Gaming State Payment</v>
      </c>
      <c r="W6" s="19" t="str">
        <f t="shared" ref="W6:Y6" si="2">Q6</f>
        <v>Gross  Receipts</v>
      </c>
      <c r="X6" s="22" t="str">
        <f t="shared" si="2"/>
        <v>Adjusted Gross  Receipts</v>
      </c>
      <c r="Y6" s="21" t="str">
        <f t="shared" si="2"/>
        <v>Internet Gaming State Payment</v>
      </c>
      <c r="Z6" s="19" t="str">
        <f t="shared" ref="Z6:AK6" si="3">W6</f>
        <v>Gross  Receipts</v>
      </c>
      <c r="AA6" s="22" t="str">
        <f t="shared" si="3"/>
        <v>Adjusted Gross  Receipts</v>
      </c>
      <c r="AB6" s="21" t="str">
        <f t="shared" si="3"/>
        <v>Internet Gaming State Payment</v>
      </c>
      <c r="AC6" s="38" t="str">
        <f t="shared" si="3"/>
        <v>Gross  Receipts</v>
      </c>
      <c r="AD6" s="39" t="str">
        <f t="shared" si="3"/>
        <v>Adjusted Gross  Receipts</v>
      </c>
      <c r="AE6" s="40" t="str">
        <f t="shared" si="3"/>
        <v>Internet Gaming State Payment</v>
      </c>
      <c r="AF6" s="19" t="str">
        <f>Z6</f>
        <v>Gross  Receipts</v>
      </c>
      <c r="AG6" s="22" t="str">
        <f>AA6</f>
        <v>Adjusted Gross  Receipts</v>
      </c>
      <c r="AH6" s="21" t="str">
        <f>AB6</f>
        <v>Internet Gaming State Payment</v>
      </c>
      <c r="AI6" s="19" t="str">
        <f t="shared" si="3"/>
        <v>Gross  Receipts</v>
      </c>
      <c r="AJ6" s="22" t="str">
        <f t="shared" si="3"/>
        <v>Adjusted Gross  Receipts</v>
      </c>
      <c r="AK6" s="21" t="str">
        <f t="shared" si="3"/>
        <v>Internet Gaming State Payment</v>
      </c>
      <c r="AL6" s="19" t="str">
        <f>AF6</f>
        <v>Gross  Receipts</v>
      </c>
      <c r="AM6" s="22" t="str">
        <f>AG6</f>
        <v>Adjusted Gross  Receipts</v>
      </c>
      <c r="AN6" s="21" t="str">
        <f t="shared" ref="AN6" si="4">AH6</f>
        <v>Internet Gaming State Payment</v>
      </c>
      <c r="AO6" s="19" t="str">
        <f>AF6</f>
        <v>Gross  Receipts</v>
      </c>
      <c r="AP6" s="22" t="str">
        <f>AG6</f>
        <v>Adjusted Gross  Receipts</v>
      </c>
      <c r="AQ6" s="21" t="str">
        <f t="shared" ref="AQ6" si="5">AH6</f>
        <v>Internet Gaming State Payment</v>
      </c>
      <c r="AR6" s="19" t="str">
        <f>AI6</f>
        <v>Gross  Receipts</v>
      </c>
      <c r="AS6" s="22" t="str">
        <f>AJ6</f>
        <v>Adjusted Gross  Receipts</v>
      </c>
      <c r="AT6" s="21" t="str">
        <f t="shared" ref="AT6" si="6">AK6</f>
        <v>Internet Gaming State Payment</v>
      </c>
      <c r="AU6" s="19" t="s">
        <v>52</v>
      </c>
      <c r="AV6" s="20" t="s">
        <v>51</v>
      </c>
      <c r="AW6" s="21" t="s">
        <v>34</v>
      </c>
      <c r="AX6" s="37" t="s">
        <v>61</v>
      </c>
      <c r="AY6" s="50" t="s">
        <v>66</v>
      </c>
    </row>
    <row r="7" spans="1:51" s="23" customFormat="1" ht="13.8" x14ac:dyDescent="0.3">
      <c r="A7" s="28" t="s">
        <v>35</v>
      </c>
      <c r="B7" s="11">
        <f>'[2]MGM Grand Detroit'!L5</f>
        <v>66409156.819999933</v>
      </c>
      <c r="C7" s="12">
        <f>'[2]MGM Grand Detroit'!R5</f>
        <v>62424607.409999937</v>
      </c>
      <c r="D7" s="13">
        <f>'[2]MGM Grand Detroit'!W5</f>
        <v>11759223.048999999</v>
      </c>
      <c r="E7" s="11">
        <f>'[2]MotorCity Casino'!L5</f>
        <v>62894320.019999981</v>
      </c>
      <c r="F7" s="14">
        <f>'[2]MotorCity Casino'!R5</f>
        <v>59120660.819999978</v>
      </c>
      <c r="G7" s="13">
        <f>'[2]MotorCity Casino'!W5</f>
        <v>11111649.521</v>
      </c>
      <c r="H7" s="11">
        <f>[2]Greektown_Penn!L5</f>
        <v>6258359.0799999833</v>
      </c>
      <c r="I7" s="14">
        <f>[2]Greektown_Penn!R5</f>
        <v>5882857.5399999833</v>
      </c>
      <c r="J7" s="13">
        <f>[2]Greektown_Penn!W5</f>
        <v>849960.06199999992</v>
      </c>
      <c r="K7" s="11">
        <f>'[2]Bay Mills Indian Community'!L5</f>
        <v>42224225.390000105</v>
      </c>
      <c r="L7" s="12">
        <f>'[2]Bay Mills Indian Community'!R5</f>
        <v>39690771.870000102</v>
      </c>
      <c r="M7" s="13">
        <f>'[2]Bay Mills Indian Community'!W5</f>
        <v>8346732.8959999997</v>
      </c>
      <c r="N7" s="11">
        <f>[2]FireKeepers!$L5</f>
        <v>2283278.7699999958</v>
      </c>
      <c r="O7" s="14">
        <f>[2]FireKeepers!R5</f>
        <v>2146282.0399999958</v>
      </c>
      <c r="P7" s="13">
        <f>[2]FireKeepers!W5</f>
        <v>343405.12800000003</v>
      </c>
      <c r="Q7" s="11">
        <f>'[2]Grnd Traverse Band of Otta &amp; Ch'!$L5</f>
        <v>16106024.340000033</v>
      </c>
      <c r="R7" s="14">
        <f>'[2]Grnd Traverse Band of Otta &amp; Ch'!R5</f>
        <v>15139662.880000032</v>
      </c>
      <c r="S7" s="13">
        <f>'[2]Grnd Traverse Band of Otta &amp; Ch'!W5</f>
        <v>2847284.4879999999</v>
      </c>
      <c r="T7" s="11">
        <f>'[2]Gun Lake Band'!L5</f>
        <v>3183233.3599999957</v>
      </c>
      <c r="U7" s="14">
        <f>'[2]Gun Lake Band'!R5</f>
        <v>2992239.3599999957</v>
      </c>
      <c r="V7" s="13">
        <f>'[2]Gun Lake Band'!W5</f>
        <v>478758.29600000003</v>
      </c>
      <c r="W7" s="11">
        <f>'[2]Hannahville Indian Community'!L5</f>
        <v>634246.71999999881</v>
      </c>
      <c r="X7" s="14">
        <f>'[2]Hannahville Indian Community'!R5</f>
        <v>596191.91999999876</v>
      </c>
      <c r="Y7" s="13">
        <f>'[2]Hannahville Indian Community'!W5</f>
        <v>95390.704000000012</v>
      </c>
      <c r="Z7" s="11">
        <f>'[2]Keweenaw Bay Indian Community'!L5</f>
        <v>11569210.539999962</v>
      </c>
      <c r="AA7" s="14">
        <f>'[2]Keweenaw Bay Indian Community'!R5</f>
        <v>10875057.909999961</v>
      </c>
      <c r="AB7" s="53">
        <f>'[2]Keweenaw Bay Indian Community'!W5</f>
        <v>1910012.0480000002</v>
      </c>
      <c r="AC7" s="41">
        <f>'[2]Lac Vieux'!L5</f>
        <v>7787405.6599999964</v>
      </c>
      <c r="AD7" s="42">
        <f>'[2]Lac Vieux'!R5</f>
        <v>7320161.3199999966</v>
      </c>
      <c r="AE7" s="43">
        <f>'[2]Lac Vieux'!W5</f>
        <v>1224348.392</v>
      </c>
      <c r="AF7" s="54">
        <f>'[2]Little River Band of Ottawa Ind'!L5</f>
        <v>16148899.76000005</v>
      </c>
      <c r="AG7" s="16">
        <f>'[2]Little River Band of Ottawa Ind'!R5</f>
        <v>15179965.77000005</v>
      </c>
      <c r="AH7" s="17">
        <f>'[2]Little River Band of Ottawa Ind'!W5</f>
        <v>2856312.3360000001</v>
      </c>
      <c r="AI7" s="15">
        <f>'[2]Little Traverse Bay Band of Oda'!L5</f>
        <v>2775536.8599999994</v>
      </c>
      <c r="AJ7" s="16">
        <f>'[2]Little Traverse Bay Band of Oda'!R5</f>
        <v>2609004.6499999994</v>
      </c>
      <c r="AK7" s="17">
        <f>'[2]Little Traverse Bay Band of Oda'!W5</f>
        <v>417440.74400000001</v>
      </c>
      <c r="AL7" s="15">
        <f>'[2]Pokagon Band of Potawatomi Ind'!L5</f>
        <v>3806967.3700000048</v>
      </c>
      <c r="AM7" s="16">
        <f>'[2]Pokagon Band of Potawatomi Ind'!R5</f>
        <v>3578549.3300000047</v>
      </c>
      <c r="AN7" s="17">
        <f>'[2]Pokagon Band of Potawatomi Ind'!W5</f>
        <v>572567.89600000007</v>
      </c>
      <c r="AO7" s="15">
        <f>'[2]Soaring Eagle Gaming'!L5</f>
        <v>3384117.8199999928</v>
      </c>
      <c r="AP7" s="16">
        <f>'[2]Soaring Eagle Gaming'!R5</f>
        <v>3045706.0399999926</v>
      </c>
      <c r="AQ7" s="17">
        <f>'[2]Soaring Eagle Gaming'!W5</f>
        <v>487312.96799999999</v>
      </c>
      <c r="AR7" s="15">
        <f>'[2]Sault Ste. Marie Tribe of Chipp'!L5</f>
        <v>2685770.8599999994</v>
      </c>
      <c r="AS7" s="16">
        <f>'[2]Sault Ste. Marie Tribe of Chipp'!R5</f>
        <v>2524624.6099999994</v>
      </c>
      <c r="AT7" s="17">
        <f>'[2]Sault Ste. Marie Tribe of Chipp'!W5</f>
        <v>403939.93599999999</v>
      </c>
      <c r="AU7" s="18">
        <f t="shared" ref="AU7:AW7" si="7">B7+E7+H7+K7+N7+Q7+T7+W7+Z7+AC7+AF7+AI7+AL7+AO7+AR7</f>
        <v>248150753.37</v>
      </c>
      <c r="AV7" s="18">
        <f t="shared" si="7"/>
        <v>233126343.46999997</v>
      </c>
      <c r="AW7" s="44">
        <f t="shared" si="7"/>
        <v>43704338.463999994</v>
      </c>
      <c r="AX7" s="51">
        <f>'[2]All Operators reconciliation'!V4+'[2]All Operators reconciliation'!X4</f>
        <v>11758922.700124998</v>
      </c>
      <c r="AY7" s="51">
        <f>'[2]All Operators reconciliation'!U4</f>
        <v>4995876.4579999996</v>
      </c>
    </row>
    <row r="8" spans="1:51" s="23" customFormat="1" ht="13.8" x14ac:dyDescent="0.3">
      <c r="A8" s="28" t="s">
        <v>36</v>
      </c>
      <c r="B8" s="11">
        <f>'[2]MGM Grand Detroit'!L6</f>
        <v>60336116.50999999</v>
      </c>
      <c r="C8" s="12">
        <f>'[2]MGM Grand Detroit'!R6</f>
        <v>56715949.519999988</v>
      </c>
      <c r="D8" s="13">
        <f>'[2]MGM Grand Detroit'!W6</f>
        <v>11116326.108999999</v>
      </c>
      <c r="E8" s="11">
        <f>'[2]MotorCity Casino'!L6</f>
        <v>61714387.570000172</v>
      </c>
      <c r="F8" s="14">
        <f>'[2]MotorCity Casino'!R6</f>
        <v>58011524.310000174</v>
      </c>
      <c r="G8" s="13">
        <f>'[2]MotorCity Casino'!W6</f>
        <v>11370258.766999999</v>
      </c>
      <c r="H8" s="11">
        <f>[2]Greektown_Penn!L6</f>
        <v>5255469.9099999964</v>
      </c>
      <c r="I8" s="14">
        <f>[2]Greektown_Penn!R6</f>
        <v>4940141.719999996</v>
      </c>
      <c r="J8" s="13">
        <f>[2]Greektown_Penn!W6</f>
        <v>811825.80499999993</v>
      </c>
      <c r="K8" s="11">
        <f>'[2]Bay Mills Indian Community'!L6</f>
        <v>27794904.599999905</v>
      </c>
      <c r="L8" s="12">
        <f>'[2]Bay Mills Indian Community'!R6</f>
        <v>26127210.319999903</v>
      </c>
      <c r="M8" s="13">
        <f>'[2]Bay Mills Indian Community'!W6</f>
        <v>5852495.1119999997</v>
      </c>
      <c r="N8" s="11">
        <f>[2]FireKeepers!$L6</f>
        <v>1870648.2199999988</v>
      </c>
      <c r="O8" s="14">
        <f>[2]FireKeepers!R6</f>
        <v>1758409.3299999989</v>
      </c>
      <c r="P8" s="13">
        <f>[2]FireKeepers!W6</f>
        <v>281345.49599999998</v>
      </c>
      <c r="Q8" s="11">
        <f>'[2]Grnd Traverse Band of Otta &amp; Ch'!$L6</f>
        <v>16774539.670000017</v>
      </c>
      <c r="R8" s="14">
        <f>'[2]Grnd Traverse Band of Otta &amp; Ch'!R6</f>
        <v>15768067.290000016</v>
      </c>
      <c r="S8" s="13">
        <f>'[2]Grnd Traverse Band of Otta &amp; Ch'!W6</f>
        <v>3532047.0720000002</v>
      </c>
      <c r="T8" s="11">
        <f>'[2]Gun Lake Band'!L6</f>
        <v>3822619.1800000034</v>
      </c>
      <c r="U8" s="14">
        <f>'[2]Gun Lake Band'!R6</f>
        <v>3593262.0300000035</v>
      </c>
      <c r="V8" s="13">
        <f>'[2]Gun Lake Band'!W6</f>
        <v>616289.94400000002</v>
      </c>
      <c r="W8" s="11">
        <f>'[2]Hannahville Indian Community'!L6</f>
        <v>717553.8900000006</v>
      </c>
      <c r="X8" s="14">
        <f>'[2]Hannahville Indian Community'!R6</f>
        <v>674500.66000000061</v>
      </c>
      <c r="Y8" s="13">
        <f>'[2]Hannahville Indian Community'!W6</f>
        <v>107920.10400000001</v>
      </c>
      <c r="Z8" s="11">
        <f>'[2]Keweenaw Bay Indian Community'!L6</f>
        <v>9494804.8300000131</v>
      </c>
      <c r="AA8" s="14">
        <f>'[2]Keweenaw Bay Indian Community'!R6</f>
        <v>8925116.540000014</v>
      </c>
      <c r="AB8" s="53">
        <f>'[2]Keweenaw Bay Indian Community'!W6</f>
        <v>1981227.0320000001</v>
      </c>
      <c r="AC8" s="1">
        <f>'[2]Lac Vieux'!L6</f>
        <v>8196112.7199999988</v>
      </c>
      <c r="AD8" s="2">
        <f>'[2]Lac Vieux'!R6</f>
        <v>7704345.959999999</v>
      </c>
      <c r="AE8" s="3">
        <f>'[2]Lac Vieux'!W6</f>
        <v>1597141.2400000002</v>
      </c>
      <c r="AF8" s="54">
        <f>'[2]Little River Band of Ottawa Ind'!L6</f>
        <v>14995179.379999995</v>
      </c>
      <c r="AG8" s="16">
        <f>'[2]Little River Band of Ottawa Ind'!R6</f>
        <v>14095468.619999995</v>
      </c>
      <c r="AH8" s="17">
        <f>'[2]Little River Band of Ottawa Ind'!W6</f>
        <v>3157384.9680000003</v>
      </c>
      <c r="AI8" s="15">
        <f>'[2]Little Traverse Bay Band of Oda'!L6</f>
        <v>2379165.2199999988</v>
      </c>
      <c r="AJ8" s="16">
        <f>'[2]Little Traverse Bay Band of Oda'!R6</f>
        <v>2236415.3099999987</v>
      </c>
      <c r="AK8" s="17">
        <f>'[2]Little Traverse Bay Band of Oda'!W6</f>
        <v>371353.16800000006</v>
      </c>
      <c r="AL8" s="15">
        <f>'[2]Pokagon Band of Potawatomi Ind'!L6</f>
        <v>3740897.5</v>
      </c>
      <c r="AM8" s="16">
        <f>'[2]Pokagon Band of Potawatomi Ind'!R6</f>
        <v>3516443.65</v>
      </c>
      <c r="AN8" s="17">
        <f>'[2]Pokagon Band of Potawatomi Ind'!W6</f>
        <v>612150.87199999997</v>
      </c>
      <c r="AO8" s="15">
        <f>'[2]Soaring Eagle Gaming'!L6</f>
        <v>2513560.2699999958</v>
      </c>
      <c r="AP8" s="16">
        <f>'[2]Soaring Eagle Gaming'!R6</f>
        <v>2262204.239999996</v>
      </c>
      <c r="AQ8" s="17">
        <f>'[2]Soaring Eagle Gaming'!W6</f>
        <v>382879.24</v>
      </c>
      <c r="AR8" s="15">
        <f>'[2]Sault Ste. Marie Tribe of Chipp'!L6</f>
        <v>2921293.8299999982</v>
      </c>
      <c r="AS8" s="16">
        <f>'[2]Sault Ste. Marie Tribe of Chipp'!R6</f>
        <v>2746016.1999999983</v>
      </c>
      <c r="AT8" s="17">
        <f>'[2]Sault Ste. Marie Tribe of Chipp'!W6</f>
        <v>459692.84800000006</v>
      </c>
      <c r="AU8" s="18">
        <f t="shared" ref="AU8" si="8">B8+E8+H8+K8+N8+Q8+T8+W8+Z8+AC8+AF8+AI8+AL8+AO8+AR8</f>
        <v>222527253.30000007</v>
      </c>
      <c r="AV8" s="18">
        <f t="shared" ref="AV8" si="9">C8+F8+I8+L8+O8+R8+U8+X8+AA8+AD8+AG8+AJ8+AM8+AP8+AS8</f>
        <v>209075075.70000014</v>
      </c>
      <c r="AW8" s="44">
        <f t="shared" ref="AW8" si="10">D8+G8+J8+M8+P8+S8+V8+Y8+AB8+AE8+AH8+AK8+AN8+AQ8+AT8</f>
        <v>42250337.777000003</v>
      </c>
      <c r="AX8" s="52">
        <f>'[2]All Operators reconciliation'!V5+'[2]All Operators reconciliation'!X5</f>
        <v>11480878.343375003</v>
      </c>
      <c r="AY8" s="52">
        <f>'[2]All Operators reconciliation'!U5</f>
        <v>4737981.7740000011</v>
      </c>
    </row>
    <row r="9" spans="1:51" s="23" customFormat="1" ht="13.8" x14ac:dyDescent="0.3">
      <c r="A9" s="28" t="s">
        <v>37</v>
      </c>
      <c r="B9" s="11">
        <f>'[2]MGM Grand Detroit'!L7</f>
        <v>68978831.330000162</v>
      </c>
      <c r="C9" s="12">
        <f>'[2]MGM Grand Detroit'!R7</f>
        <v>64840101.450000159</v>
      </c>
      <c r="D9" s="13">
        <f>'[2]MGM Grand Detroit'!W7</f>
        <v>12708659.887</v>
      </c>
      <c r="E9" s="11">
        <f>'[2]MotorCity Casino'!L7</f>
        <v>68127045.129999876</v>
      </c>
      <c r="F9" s="14">
        <f>'[2]MotorCity Casino'!R7</f>
        <v>64039422.429999873</v>
      </c>
      <c r="G9" s="13">
        <f>'[2]MotorCity Casino'!W7</f>
        <v>12551726.796</v>
      </c>
      <c r="H9" s="11">
        <f>[2]Greektown_Penn!L7</f>
        <v>7288860.1800000072</v>
      </c>
      <c r="I9" s="14">
        <f>[2]Greektown_Penn!R7</f>
        <v>6851528.5700000068</v>
      </c>
      <c r="J9" s="13">
        <f>[2]Greektown_Penn!W7</f>
        <v>1326421.5859999999</v>
      </c>
      <c r="K9" s="11">
        <f>'[2]Bay Mills Indian Community'!L7</f>
        <v>41147969.139999866</v>
      </c>
      <c r="L9" s="12">
        <f>'[2]Bay Mills Indian Community'!R7</f>
        <v>38679090.989999868</v>
      </c>
      <c r="M9" s="13">
        <f>'[2]Bay Mills Indian Community'!W7</f>
        <v>8664116.3840000015</v>
      </c>
      <c r="N9" s="11">
        <f>[2]FireKeepers!$L7</f>
        <v>2267035.6699999943</v>
      </c>
      <c r="O9" s="14">
        <f>[2]FireKeepers!R7</f>
        <v>2131013.5299999942</v>
      </c>
      <c r="P9" s="13">
        <f>[2]FireKeepers!W7</f>
        <v>373533.44</v>
      </c>
      <c r="Q9" s="11">
        <f>'[2]Grnd Traverse Band of Otta &amp; Ch'!$L7</f>
        <v>16818512.469999969</v>
      </c>
      <c r="R9" s="14">
        <f>'[2]Grnd Traverse Band of Otta &amp; Ch'!R7</f>
        <v>17183274.65999997</v>
      </c>
      <c r="S9" s="13">
        <f>'[2]Grnd Traverse Band of Otta &amp; Ch'!W7</f>
        <v>3849053.5200000005</v>
      </c>
      <c r="T9" s="11">
        <f>'[2]Gun Lake Band'!L7</f>
        <v>3610814.75</v>
      </c>
      <c r="U9" s="14">
        <f>'[2]Gun Lake Band'!R7</f>
        <v>3394165.87</v>
      </c>
      <c r="V9" s="13">
        <f>'[2]Gun Lake Band'!W7</f>
        <v>629047.87199999997</v>
      </c>
      <c r="W9" s="11">
        <f>'[2]Hannahville Indian Community'!L7</f>
        <v>647623.34000000358</v>
      </c>
      <c r="X9" s="14">
        <f>'[2]Hannahville Indian Community'!R7</f>
        <v>608765.94000000355</v>
      </c>
      <c r="Y9" s="13">
        <f>'[2]Hannahville Indian Community'!W7</f>
        <v>97402.552000000011</v>
      </c>
      <c r="Z9" s="11">
        <f>'[2]Keweenaw Bay Indian Community'!L7</f>
        <v>11838560.399999976</v>
      </c>
      <c r="AA9" s="14">
        <f>'[2]Keweenaw Bay Indian Community'!R7</f>
        <v>11128246.769999975</v>
      </c>
      <c r="AB9" s="53">
        <f>'[2]Keweenaw Bay Indian Community'!W7</f>
        <v>2492727.2800000003</v>
      </c>
      <c r="AC9" s="1">
        <f>'[2]Lac Vieux'!L7</f>
        <v>9195645.4899999797</v>
      </c>
      <c r="AD9" s="2">
        <f>'[2]Lac Vieux'!R7</f>
        <v>8596342.7599999793</v>
      </c>
      <c r="AE9" s="3">
        <f>'[2]Lac Vieux'!W7</f>
        <v>1925580.7760000003</v>
      </c>
      <c r="AF9" s="54">
        <f>'[2]Little River Band of Ottawa Ind'!L7</f>
        <v>17328006.209999979</v>
      </c>
      <c r="AG9" s="16">
        <f>'[2]Little River Band of Ottawa Ind'!R7</f>
        <v>16288325.839999979</v>
      </c>
      <c r="AH9" s="17">
        <f>'[2]Little River Band of Ottawa Ind'!W7</f>
        <v>3648584.9840000006</v>
      </c>
      <c r="AI9" s="15">
        <f>'[2]Little Traverse Bay Band of Oda'!L7</f>
        <v>2664101.8399999961</v>
      </c>
      <c r="AJ9" s="16">
        <f>'[2]Little Traverse Bay Band of Oda'!R7</f>
        <v>2504255.719999996</v>
      </c>
      <c r="AK9" s="17">
        <f>'[2]Little Traverse Bay Band of Oda'!W7</f>
        <v>440749.00800000003</v>
      </c>
      <c r="AL9" s="15">
        <f>'[2]Pokagon Band of Potawatomi Ind'!L7</f>
        <v>3937215.8699999899</v>
      </c>
      <c r="AM9" s="16">
        <f>'[2]Pokagon Band of Potawatomi Ind'!R7</f>
        <v>3700982.9199999897</v>
      </c>
      <c r="AN9" s="17">
        <f>'[2]Pokagon Band of Potawatomi Ind'!W7</f>
        <v>708844.22400000005</v>
      </c>
      <c r="AO9" s="15">
        <f>'[2]Soaring Eagle Gaming'!L7</f>
        <v>3379256.4200000018</v>
      </c>
      <c r="AP9" s="16">
        <f>'[2]Soaring Eagle Gaming'!R7</f>
        <v>3041330.7800000017</v>
      </c>
      <c r="AQ9" s="17">
        <f>'[2]Soaring Eagle Gaming'!W7</f>
        <v>540862.07200000004</v>
      </c>
      <c r="AR9" s="15">
        <f>'[2]Sault Ste. Marie Tribe of Chipp'!L7</f>
        <v>3291468.1800000072</v>
      </c>
      <c r="AS9" s="16">
        <f>'[2]Sault Ste. Marie Tribe of Chipp'!R7</f>
        <v>3093980.0900000073</v>
      </c>
      <c r="AT9" s="17">
        <f>'[2]Sault Ste. Marie Tribe of Chipp'!W7</f>
        <v>550374.43200000003</v>
      </c>
      <c r="AU9" s="18">
        <f t="shared" ref="AU9" si="11">B9+E9+H9+K9+N9+Q9+T9+W9+Z9+AC9+AF9+AI9+AL9+AO9+AR9</f>
        <v>260520946.41999984</v>
      </c>
      <c r="AV9" s="18">
        <f t="shared" ref="AV9" si="12">C9+F9+I9+L9+O9+R9+U9+X9+AA9+AD9+AG9+AJ9+AM9+AP9+AS9</f>
        <v>246080828.31999978</v>
      </c>
      <c r="AW9" s="44">
        <f t="shared" ref="AW9" si="13">D9+G9+J9+M9+P9+S9+V9+Y9+AB9+AE9+AH9+AK9+AN9+AQ9+AT9</f>
        <v>50507684.812999994</v>
      </c>
      <c r="AX9" s="52">
        <f>'[2]All Operators reconciliation'!V6+'[2]All Operators reconciliation'!X6</f>
        <v>13090984.556625001</v>
      </c>
      <c r="AY9" s="52">
        <f>'[2]All Operators reconciliation'!U6</f>
        <v>5980219.1360000009</v>
      </c>
    </row>
    <row r="10" spans="1:51" s="23" customFormat="1" ht="13.8" x14ac:dyDescent="0.3">
      <c r="A10" s="28" t="s">
        <v>38</v>
      </c>
      <c r="B10" s="11">
        <f>'[2]MGM Grand Detroit'!L8</f>
        <v>64943918.25999999</v>
      </c>
      <c r="C10" s="12">
        <f>'[2]MGM Grand Detroit'!R8</f>
        <v>61047283.159999989</v>
      </c>
      <c r="D10" s="13">
        <f>'[2]MGM Grand Detroit'!W8</f>
        <v>11965267.502999999</v>
      </c>
      <c r="E10" s="11">
        <f>'[2]MotorCity Casino'!L8</f>
        <v>67558695.420000076</v>
      </c>
      <c r="F10" s="14">
        <f>'[2]MotorCity Casino'!R8</f>
        <v>63505173.69000008</v>
      </c>
      <c r="G10" s="13">
        <f>'[2]MotorCity Casino'!W8</f>
        <v>12447014.040999999</v>
      </c>
      <c r="H10" s="11">
        <f>[2]Greektown_Penn!L8</f>
        <v>6645484.8799999952</v>
      </c>
      <c r="I10" s="14">
        <f>[2]Greektown_Penn!R8</f>
        <v>6246755.7899999954</v>
      </c>
      <c r="J10" s="13">
        <f>[2]Greektown_Penn!W8</f>
        <v>1224364.1340000001</v>
      </c>
      <c r="K10" s="11">
        <f>'[2]Bay Mills Indian Community'!L8</f>
        <v>42535768.350000143</v>
      </c>
      <c r="L10" s="12">
        <f>'[2]Bay Mills Indian Community'!R8</f>
        <v>39983622.250000142</v>
      </c>
      <c r="M10" s="13">
        <f>'[2]Bay Mills Indian Community'!W8</f>
        <v>8956331.3840000015</v>
      </c>
      <c r="N10" s="11">
        <f>[2]FireKeepers!$L8</f>
        <v>1544534.9499999955</v>
      </c>
      <c r="O10" s="14">
        <f>[2]FireKeepers!R8</f>
        <v>1451862.8499999954</v>
      </c>
      <c r="P10" s="13">
        <f>[2]FireKeepers!W8</f>
        <v>255527.86400000003</v>
      </c>
      <c r="Q10" s="11">
        <f>'[2]Grnd Traverse Band of Otta &amp; Ch'!$L8</f>
        <v>16061504.969999969</v>
      </c>
      <c r="R10" s="14">
        <f>'[2]Grnd Traverse Band of Otta &amp; Ch'!R8</f>
        <v>15097814.669999968</v>
      </c>
      <c r="S10" s="13">
        <f>'[2]Grnd Traverse Band of Otta &amp; Ch'!W8</f>
        <v>3381910.4880000004</v>
      </c>
      <c r="T10" s="11">
        <f>'[2]Gun Lake Band'!L8</f>
        <v>3774523.2800000012</v>
      </c>
      <c r="U10" s="14">
        <f>'[2]Gun Lake Band'!R8</f>
        <v>3548051.8800000013</v>
      </c>
      <c r="V10" s="13">
        <f>'[2]Gun Lake Band'!W8</f>
        <v>762112.97600000002</v>
      </c>
      <c r="W10" s="11">
        <f>'[2]Hannahville Indian Community'!L8</f>
        <v>638898.03000000119</v>
      </c>
      <c r="X10" s="14">
        <f>'[2]Hannahville Indian Community'!R8</f>
        <v>600564.15000000119</v>
      </c>
      <c r="Y10" s="13">
        <f>'[2]Hannahville Indian Community'!W8</f>
        <v>96090.26400000001</v>
      </c>
      <c r="Z10" s="11">
        <f>'[2]Keweenaw Bay Indian Community'!L8</f>
        <v>7310431.5300000012</v>
      </c>
      <c r="AA10" s="14">
        <f>'[2]Keweenaw Bay Indian Community'!R8</f>
        <v>6871805.6400000015</v>
      </c>
      <c r="AB10" s="53">
        <f>'[2]Keweenaw Bay Indian Community'!W8</f>
        <v>1539284.4640000002</v>
      </c>
      <c r="AC10" s="1">
        <f>'[2]Lac Vieux'!L8</f>
        <v>8955750.4399999976</v>
      </c>
      <c r="AD10" s="2">
        <f>'[2]Lac Vieux'!R8</f>
        <v>8418405.4099999983</v>
      </c>
      <c r="AE10" s="3">
        <f>'[2]Lac Vieux'!W8</f>
        <v>1885722.8160000001</v>
      </c>
      <c r="AF10" s="54">
        <f>'[2]Little River Band of Ottawa Ind'!L8</f>
        <v>16285401.949999988</v>
      </c>
      <c r="AG10" s="16">
        <f>'[2]Little River Band of Ottawa Ind'!R8</f>
        <v>15308277.829999989</v>
      </c>
      <c r="AH10" s="17">
        <f>'[2]Little River Band of Ottawa Ind'!W8</f>
        <v>3429054.2320000003</v>
      </c>
      <c r="AI10" s="15">
        <f>'[2]Little Traverse Bay Band of Oda'!L8</f>
        <v>2253841.8999999985</v>
      </c>
      <c r="AJ10" s="16">
        <f>'[2]Little Traverse Bay Band of Oda'!R8</f>
        <v>2118611.3899999987</v>
      </c>
      <c r="AK10" s="17">
        <f>'[2]Little Traverse Bay Band of Oda'!W8</f>
        <v>396368.2</v>
      </c>
      <c r="AL10" s="15">
        <f>'[2]Pokagon Band of Potawatomi Ind'!L8</f>
        <v>3697243.549999997</v>
      </c>
      <c r="AM10" s="16">
        <f>'[2]Pokagon Band of Potawatomi Ind'!R8</f>
        <v>3475408.9299999969</v>
      </c>
      <c r="AN10" s="17">
        <f>'[2]Pokagon Band of Potawatomi Ind'!W8</f>
        <v>759227.21600000001</v>
      </c>
      <c r="AO10" s="15">
        <f>'[2]Soaring Eagle Gaming'!L8</f>
        <v>2757751.1000000015</v>
      </c>
      <c r="AP10" s="16">
        <f>'[2]Soaring Eagle Gaming'!R8</f>
        <v>2481975.9900000016</v>
      </c>
      <c r="AQ10" s="17">
        <f>'[2]Soaring Eagle Gaming'!W8</f>
        <v>489838.864</v>
      </c>
      <c r="AR10" s="15">
        <f>'[2]Sault Ste. Marie Tribe of Chipp'!L8</f>
        <v>3147189.0299999937</v>
      </c>
      <c r="AS10" s="16">
        <f>'[2]Sault Ste. Marie Tribe of Chipp'!R8</f>
        <v>2987062.5699999938</v>
      </c>
      <c r="AT10" s="17">
        <f>'[2]Sault Ste. Marie Tribe of Chipp'!W8</f>
        <v>595142.95199999993</v>
      </c>
      <c r="AU10" s="18">
        <f t="shared" ref="AU10" si="14">B10+E10+H10+K10+N10+Q10+T10+W10+Z10+AC10+AF10+AI10+AL10+AO10+AR10</f>
        <v>248110937.64000016</v>
      </c>
      <c r="AV10" s="18">
        <f t="shared" ref="AV10" si="15">C10+F10+I10+L10+O10+R10+U10+X10+AA10+AD10+AG10+AJ10+AM10+AP10+AS10</f>
        <v>233142676.20000014</v>
      </c>
      <c r="AW10" s="44">
        <f t="shared" ref="AW10" si="16">D10+G10+J10+M10+P10+S10+V10+Y10+AB10+AE10+AH10+AK10+AN10+AQ10+AT10</f>
        <v>48183257.398000002</v>
      </c>
      <c r="AX10" s="52">
        <f>'[2]All Operators reconciliation'!V7+'[2]All Operators reconciliation'!X7</f>
        <v>12622124.020000001</v>
      </c>
      <c r="AY10" s="52">
        <f>'[2]All Operators reconciliation'!U7</f>
        <v>5636652.9299999997</v>
      </c>
    </row>
    <row r="11" spans="1:51" s="23" customFormat="1" ht="13.8" x14ac:dyDescent="0.3">
      <c r="A11" s="28" t="s">
        <v>39</v>
      </c>
      <c r="B11" s="11">
        <f>'[2]MGM Grand Detroit'!L9</f>
        <v>67386492.789999962</v>
      </c>
      <c r="C11" s="12">
        <f>'[2]MGM Grand Detroit'!R9</f>
        <v>63343303.219999962</v>
      </c>
      <c r="D11" s="13">
        <f>'[2]MGM Grand Detroit'!W9</f>
        <v>12415287.429999998</v>
      </c>
      <c r="E11" s="11">
        <f>'[2]MotorCity Casino'!L9</f>
        <v>65864351.169999838</v>
      </c>
      <c r="F11" s="14">
        <f>'[2]MotorCity Casino'!R9</f>
        <v>61912490.08999984</v>
      </c>
      <c r="G11" s="13">
        <f>'[2]MotorCity Casino'!W9</f>
        <v>12134848.060999999</v>
      </c>
      <c r="H11" s="11">
        <f>[2]Greektown_Penn!L9</f>
        <v>7155346.6100000143</v>
      </c>
      <c r="I11" s="14">
        <f>[2]Greektown_Penn!R9</f>
        <v>6726025.8100000145</v>
      </c>
      <c r="J11" s="13">
        <f>[2]Greektown_Penn!W9</f>
        <v>1318301.061</v>
      </c>
      <c r="K11" s="11">
        <f>'[2]Bay Mills Indian Community'!L9</f>
        <v>36257508.410000086</v>
      </c>
      <c r="L11" s="12">
        <f>'[2]Bay Mills Indian Community'!R9</f>
        <v>34082057.910000086</v>
      </c>
      <c r="M11" s="13">
        <f>'[2]Bay Mills Indian Community'!W9</f>
        <v>7634380.9680000013</v>
      </c>
      <c r="N11" s="11">
        <f>[2]FireKeepers!$L9</f>
        <v>1496748.75</v>
      </c>
      <c r="O11" s="14">
        <f>[2]FireKeepers!R9</f>
        <v>1406943.83</v>
      </c>
      <c r="P11" s="13">
        <f>[2]FireKeepers!W9</f>
        <v>261934.296</v>
      </c>
      <c r="Q11" s="11">
        <f>'[2]Grnd Traverse Band of Otta &amp; Ch'!$L9</f>
        <v>16482403.930000007</v>
      </c>
      <c r="R11" s="14">
        <f>'[2]Grnd Traverse Band of Otta &amp; Ch'!R9</f>
        <v>15493459.690000007</v>
      </c>
      <c r="S11" s="13">
        <f>'[2]Grnd Traverse Band of Otta &amp; Ch'!W9</f>
        <v>3470534.9680000003</v>
      </c>
      <c r="T11" s="11">
        <f>'[2]Gun Lake Band'!L9</f>
        <v>3860871.9600000083</v>
      </c>
      <c r="U11" s="14">
        <f>'[2]Gun Lake Band'!R9</f>
        <v>3629219.6400000085</v>
      </c>
      <c r="V11" s="13">
        <f>'[2]Gun Lake Band'!W9</f>
        <v>812945.20000000007</v>
      </c>
      <c r="W11" s="11">
        <f>'[2]Hannahville Indian Community'!L9</f>
        <v>645474.37000000104</v>
      </c>
      <c r="X11" s="14">
        <f>'[2]Hannahville Indian Community'!R9</f>
        <v>606745.91000000108</v>
      </c>
      <c r="Y11" s="13">
        <f>'[2]Hannahville Indian Community'!W9</f>
        <v>97079.343999999997</v>
      </c>
      <c r="Z11" s="11">
        <f>'[2]Keweenaw Bay Indian Community'!L9</f>
        <v>11273032.790000021</v>
      </c>
      <c r="AA11" s="14">
        <f>'[2]Keweenaw Bay Indian Community'!R9</f>
        <v>10596650.820000021</v>
      </c>
      <c r="AB11" s="53">
        <f>'[2]Keweenaw Bay Indian Community'!W9</f>
        <v>2373649.784</v>
      </c>
      <c r="AC11" s="1">
        <f>'[2]Lac Vieux'!L9</f>
        <v>10508300.270000011</v>
      </c>
      <c r="AD11" s="2">
        <f>'[2]Lac Vieux'!R9</f>
        <v>9877802.2500000112</v>
      </c>
      <c r="AE11" s="3">
        <f>'[2]Lac Vieux'!W9</f>
        <v>2212627.7039999999</v>
      </c>
      <c r="AF11" s="54">
        <f>'[2]Little River Band of Ottawa Ind'!L9</f>
        <v>17810272.439999998</v>
      </c>
      <c r="AG11" s="16">
        <f>'[2]Little River Band of Ottawa Ind'!R9</f>
        <v>16741656.099999998</v>
      </c>
      <c r="AH11" s="17">
        <f>'[2]Little River Band of Ottawa Ind'!W9</f>
        <v>3750130.9680000003</v>
      </c>
      <c r="AI11" s="15">
        <f>'[2]Little Traverse Bay Band of Oda'!L9</f>
        <v>2130748.4600000009</v>
      </c>
      <c r="AJ11" s="16">
        <f>'[2]Little Traverse Bay Band of Oda'!R9</f>
        <v>2002903.550000001</v>
      </c>
      <c r="AK11" s="17">
        <f>'[2]Little Traverse Bay Band of Oda'!W9</f>
        <v>408096.53600000002</v>
      </c>
      <c r="AL11" s="15">
        <f>'[2]Pokagon Band of Potawatomi Ind'!L9</f>
        <v>4294446.9599999934</v>
      </c>
      <c r="AM11" s="16">
        <f>'[2]Pokagon Band of Potawatomi Ind'!R9</f>
        <v>4036780.1499999934</v>
      </c>
      <c r="AN11" s="17">
        <f>'[2]Pokagon Band of Potawatomi Ind'!W9</f>
        <v>904238.75199999998</v>
      </c>
      <c r="AO11" s="15">
        <f>'[2]Soaring Eagle Gaming'!L9</f>
        <v>3466313.5199999958</v>
      </c>
      <c r="AP11" s="16">
        <f>'[2]Soaring Eagle Gaming'!R9</f>
        <v>3119682.1699999957</v>
      </c>
      <c r="AQ11" s="17">
        <f>'[2]Soaring Eagle Gaming'!W9</f>
        <v>680108.28</v>
      </c>
      <c r="AR11" s="15">
        <f>'[2]Sault Ste. Marie Tribe of Chipp'!L9</f>
        <v>2841281.0600000024</v>
      </c>
      <c r="AS11" s="16">
        <f>'[2]Sault Ste. Marie Tribe of Chipp'!R9</f>
        <v>2670804.2000000025</v>
      </c>
      <c r="AT11" s="17">
        <f>'[2]Sault Ste. Marie Tribe of Chipp'!W9</f>
        <v>587887.07200000004</v>
      </c>
      <c r="AU11" s="18">
        <f t="shared" ref="AU11" si="17">B11+E11+H11+K11+N11+Q11+T11+W11+Z11+AC11+AF11+AI11+AL11+AO11+AR11</f>
        <v>251473593.48999995</v>
      </c>
      <c r="AV11" s="18">
        <f t="shared" ref="AV11" si="18">C11+F11+I11+L11+O11+R11+U11+X11+AA11+AD11+AG11+AJ11+AM11+AP11+AS11</f>
        <v>236246525.33999994</v>
      </c>
      <c r="AW11" s="44">
        <f t="shared" ref="AW11" si="19">D11+G11+J11+M11+P11+S11+V11+Y11+AB11+AE11+AH11+AK11+AN11+AQ11+AT11</f>
        <v>49062050.423999995</v>
      </c>
      <c r="AX11" s="52">
        <f>'[2]All Operators reconciliation'!V8+'[2]All Operators reconciliation'!X8</f>
        <v>12736245.546999997</v>
      </c>
      <c r="AY11" s="52">
        <f>'[2]All Operators reconciliation'!U8</f>
        <v>5798403.4680000003</v>
      </c>
    </row>
    <row r="12" spans="1:51" s="23" customFormat="1" ht="13.8" x14ac:dyDescent="0.3">
      <c r="A12" s="28" t="s">
        <v>40</v>
      </c>
      <c r="B12" s="11">
        <f>'[2]MGM Grand Detroit'!L10</f>
        <v>60308466.269999981</v>
      </c>
      <c r="C12" s="12">
        <f>'[2]MGM Grand Detroit'!R10</f>
        <v>56689958.289999984</v>
      </c>
      <c r="D12" s="13">
        <f>'[2]MGM Grand Detroit'!W10</f>
        <v>11111231.823999999</v>
      </c>
      <c r="E12" s="11">
        <f>'[2]MotorCity Casino'!L10</f>
        <v>62322648.980000019</v>
      </c>
      <c r="F12" s="14">
        <f>'[2]MotorCity Casino'!R10</f>
        <v>58583290.020000018</v>
      </c>
      <c r="G12" s="13">
        <f>'[2]MotorCity Casino'!W10</f>
        <v>11482324.846999999</v>
      </c>
      <c r="H12" s="11">
        <f>[2]Greektown_Penn!L10</f>
        <v>7527806.9099999964</v>
      </c>
      <c r="I12" s="14">
        <f>[2]Greektown_Penn!R10</f>
        <v>7076138.4999999963</v>
      </c>
      <c r="J12" s="13">
        <f>[2]Greektown_Penn!W10</f>
        <v>1386923.1459999999</v>
      </c>
      <c r="K12" s="11">
        <f>'[2]Bay Mills Indian Community'!L10</f>
        <v>38712028.419999957</v>
      </c>
      <c r="L12" s="12">
        <f>'[2]Bay Mills Indian Community'!R10</f>
        <v>36389306.709999956</v>
      </c>
      <c r="M12" s="13">
        <f>'[2]Bay Mills Indian Community'!W10</f>
        <v>8151204.7040000008</v>
      </c>
      <c r="N12" s="11">
        <f>[2]FireKeepers!$L10</f>
        <v>1422748.3699999973</v>
      </c>
      <c r="O12" s="14">
        <f>[2]FireKeepers!R10</f>
        <v>1337383.4699999974</v>
      </c>
      <c r="P12" s="13">
        <f>[2]FireKeepers!W10</f>
        <v>260487.94400000002</v>
      </c>
      <c r="Q12" s="11">
        <f>'[2]Grnd Traverse Band of Otta &amp; Ch'!$L10</f>
        <v>14476402</v>
      </c>
      <c r="R12" s="14">
        <f>'[2]Grnd Traverse Band of Otta &amp; Ch'!R10</f>
        <v>13607817.880000001</v>
      </c>
      <c r="S12" s="13">
        <f>'[2]Grnd Traverse Band of Otta &amp; Ch'!W10</f>
        <v>3048151.2080000001</v>
      </c>
      <c r="T12" s="11">
        <f>'[2]Gun Lake Band'!L10</f>
        <v>3555784.0300000072</v>
      </c>
      <c r="U12" s="14">
        <f>'[2]Gun Lake Band'!R10</f>
        <v>3342436.9900000072</v>
      </c>
      <c r="V12" s="13">
        <f>'[2]Gun Lake Band'!W10</f>
        <v>748705.88800000004</v>
      </c>
      <c r="W12" s="11">
        <f>'[2]Hannahville Indian Community'!L10</f>
        <v>515363.13000000082</v>
      </c>
      <c r="X12" s="14">
        <f>'[2]Hannahville Indian Community'!R10</f>
        <v>484441.34000000084</v>
      </c>
      <c r="Y12" s="13">
        <f>'[2]Hannahville Indian Community'!W10</f>
        <v>77510.616000000009</v>
      </c>
      <c r="Z12" s="11">
        <f>'[2]Keweenaw Bay Indian Community'!L10</f>
        <v>10704811.00999999</v>
      </c>
      <c r="AA12" s="14">
        <f>'[2]Keweenaw Bay Indian Community'!R10</f>
        <v>10062522.34999999</v>
      </c>
      <c r="AB12" s="53">
        <f>'[2]Keweenaw Bay Indian Community'!W10</f>
        <v>2254005.0079999999</v>
      </c>
      <c r="AC12" s="1">
        <f>'[2]Lac Vieux'!L10</f>
        <v>12053169.830000013</v>
      </c>
      <c r="AD12" s="2">
        <f>'[2]Lac Vieux'!R10</f>
        <v>11329979.640000014</v>
      </c>
      <c r="AE12" s="3">
        <f>'[2]Lac Vieux'!W10</f>
        <v>2537915.44</v>
      </c>
      <c r="AF12" s="54">
        <f>'[2]Little River Band of Ottawa Ind'!L10</f>
        <v>18069656.129999995</v>
      </c>
      <c r="AG12" s="16">
        <f>'[2]Little River Band of Ottawa Ind'!R10</f>
        <v>16985476.759999994</v>
      </c>
      <c r="AH12" s="17">
        <f>'[2]Little River Band of Ottawa Ind'!W10</f>
        <v>3804746.7920000004</v>
      </c>
      <c r="AI12" s="15">
        <f>'[2]Little Traverse Bay Band of Oda'!L10</f>
        <v>1641204.8699999973</v>
      </c>
      <c r="AJ12" s="16">
        <f>'[2]Little Traverse Bay Band of Oda'!R10</f>
        <v>1542732.5799999973</v>
      </c>
      <c r="AK12" s="17">
        <f>'[2]Little Traverse Bay Band of Oda'!W10</f>
        <v>337111.152</v>
      </c>
      <c r="AL12" s="15">
        <f>'[2]Pokagon Band of Potawatomi Ind'!L10</f>
        <v>2620288.200000003</v>
      </c>
      <c r="AM12" s="16">
        <f>'[2]Pokagon Band of Potawatomi Ind'!R10</f>
        <v>2463070.9000000032</v>
      </c>
      <c r="AN12" s="17">
        <f>'[2]Pokagon Band of Potawatomi Ind'!W10</f>
        <v>551727.88</v>
      </c>
      <c r="AO12" s="15">
        <f>'[2]Soaring Eagle Gaming'!L10</f>
        <v>3113992.3700000048</v>
      </c>
      <c r="AP12" s="16">
        <f>'[2]Soaring Eagle Gaming'!R10</f>
        <v>2802593.1300000045</v>
      </c>
      <c r="AQ12" s="17">
        <f>'[2]Soaring Eagle Gaming'!W10</f>
        <v>627780.86399999994</v>
      </c>
      <c r="AR12" s="15">
        <f>'[2]Sault Ste. Marie Tribe of Chipp'!L10</f>
        <v>3522183.25</v>
      </c>
      <c r="AS12" s="16">
        <f>'[2]Sault Ste. Marie Tribe of Chipp'!R10</f>
        <v>3310852.25</v>
      </c>
      <c r="AT12" s="17">
        <f>'[2]Sault Ste. Marie Tribe of Chipp'!W10</f>
        <v>741630.9040000001</v>
      </c>
      <c r="AU12" s="18">
        <f t="shared" ref="AU12" si="20">B12+E12+H12+K12+N12+Q12+T12+W12+Z12+AC12+AF12+AI12+AL12+AO12+AR12</f>
        <v>240566553.76999998</v>
      </c>
      <c r="AV12" s="18">
        <f t="shared" ref="AV12" si="21">C12+F12+I12+L12+O12+R12+U12+X12+AA12+AD12+AG12+AJ12+AM12+AP12+AS12</f>
        <v>226008000.80999994</v>
      </c>
      <c r="AW12" s="44">
        <f t="shared" ref="AW12" si="22">D12+G12+J12+M12+P12+S12+V12+Y12+AB12+AE12+AH12+AK12+AN12+AQ12+AT12</f>
        <v>47121458.216999993</v>
      </c>
      <c r="AX12" s="52">
        <f>'[2]All Operators reconciliation'!V9+'[2]All Operators reconciliation'!X9</f>
        <v>11806715.828125</v>
      </c>
      <c r="AY12" s="52">
        <f>'[2]All Operators reconciliation'!U9</f>
        <v>5785244.5999999996</v>
      </c>
    </row>
    <row r="13" spans="1:51" s="23" customFormat="1" ht="13.8" x14ac:dyDescent="0.3">
      <c r="A13" s="28" t="s">
        <v>41</v>
      </c>
      <c r="B13" s="11">
        <f>'[2]MGM Grand Detroit'!L11</f>
        <v>61980119.859999895</v>
      </c>
      <c r="C13" s="12">
        <f>'[2]MGM Grand Detroit'!R11</f>
        <v>58261312.669999897</v>
      </c>
      <c r="D13" s="13">
        <f>'[2]MGM Grand Detroit'!W11</f>
        <v>11419217.285</v>
      </c>
      <c r="E13" s="11">
        <f>'[2]MotorCity Casino'!L11</f>
        <v>63058337.439999819</v>
      </c>
      <c r="F13" s="14">
        <f>'[2]MotorCity Casino'!R11</f>
        <v>59274837.159999818</v>
      </c>
      <c r="G13" s="13">
        <f>'[2]MotorCity Casino'!W11</f>
        <v>11617868.08</v>
      </c>
      <c r="H13" s="11">
        <f>[2]Greektown_Penn!L11</f>
        <v>8425247.8299999833</v>
      </c>
      <c r="I13" s="14">
        <f>[2]Greektown_Penn!R11</f>
        <v>7919732.9599999832</v>
      </c>
      <c r="J13" s="13">
        <f>[2]Greektown_Penn!W11</f>
        <v>1552267.6609999998</v>
      </c>
      <c r="K13" s="11">
        <f>'[2]Bay Mills Indian Community'!L11</f>
        <v>41638391.869999886</v>
      </c>
      <c r="L13" s="12">
        <f>'[2]Bay Mills Indian Community'!R11</f>
        <v>39140088.359999888</v>
      </c>
      <c r="M13" s="13">
        <f>'[2]Bay Mills Indian Community'!W11</f>
        <v>8767379.7920000013</v>
      </c>
      <c r="N13" s="11">
        <f>[2]FireKeepers!$L11</f>
        <v>2047510.1599999964</v>
      </c>
      <c r="O13" s="14">
        <f>[2]FireKeepers!R11</f>
        <v>1924659.5499999963</v>
      </c>
      <c r="P13" s="13">
        <f>[2]FireKeepers!W11</f>
        <v>402834.05600000004</v>
      </c>
      <c r="Q13" s="11">
        <f>'[2]Grnd Traverse Band of Otta &amp; Ch'!$L11</f>
        <v>17683929.529999971</v>
      </c>
      <c r="R13" s="14">
        <f>'[2]Grnd Traverse Band of Otta &amp; Ch'!R11</f>
        <v>16528987.759999972</v>
      </c>
      <c r="S13" s="13">
        <f>'[2]Grnd Traverse Band of Otta &amp; Ch'!W11</f>
        <v>3702493.2560000005</v>
      </c>
      <c r="T13" s="11">
        <f>'[2]Gun Lake Band'!L11</f>
        <v>3890374.1299999952</v>
      </c>
      <c r="U13" s="14">
        <f>'[2]Gun Lake Band'!R11</f>
        <v>3656951.679999995</v>
      </c>
      <c r="V13" s="13">
        <f>'[2]Gun Lake Band'!W11</f>
        <v>819157.17599999998</v>
      </c>
      <c r="W13" s="11">
        <f>'[2]Hannahville Indian Community'!L11</f>
        <v>-10460.69000000001</v>
      </c>
      <c r="X13" s="14">
        <f>'[2]Hannahville Indian Community'!R11</f>
        <v>-10460.69000000001</v>
      </c>
      <c r="Y13" s="13">
        <f>'[2]Hannahville Indian Community'!W11</f>
        <v>0</v>
      </c>
      <c r="Z13" s="11">
        <f>'[2]Keweenaw Bay Indian Community'!L11</f>
        <v>8596742.8400000036</v>
      </c>
      <c r="AA13" s="14">
        <f>'[2]Keweenaw Bay Indian Community'!R11</f>
        <v>8080938.2700000033</v>
      </c>
      <c r="AB13" s="53">
        <f>'[2]Keweenaw Bay Indian Community'!W11</f>
        <v>1810130.1760000002</v>
      </c>
      <c r="AC13" s="1">
        <f>'[2]Lac Vieux'!L11</f>
        <v>12295409.550000012</v>
      </c>
      <c r="AD13" s="2">
        <f>'[2]Lac Vieux'!R11</f>
        <v>11557684.980000012</v>
      </c>
      <c r="AE13" s="3">
        <f>'[2]Lac Vieux'!W11</f>
        <v>2588921.432</v>
      </c>
      <c r="AF13" s="54">
        <f>'[2]Little River Band of Ottawa Ind'!L11</f>
        <v>19558482.050000012</v>
      </c>
      <c r="AG13" s="16">
        <f>'[2]Little River Band of Ottawa Ind'!R11</f>
        <v>18384973.120000012</v>
      </c>
      <c r="AH13" s="17">
        <f>'[2]Little River Band of Ottawa Ind'!W11</f>
        <v>4118233.9759999998</v>
      </c>
      <c r="AI13" s="15">
        <f>'[2]Little Traverse Bay Band of Oda'!L11</f>
        <v>2130665.8599999994</v>
      </c>
      <c r="AJ13" s="16">
        <f>'[2]Little Traverse Bay Band of Oda'!R11</f>
        <v>2002825.9099999995</v>
      </c>
      <c r="AK13" s="17">
        <f>'[2]Little Traverse Bay Band of Oda'!W11</f>
        <v>448633</v>
      </c>
      <c r="AL13" s="15">
        <f>'[2]Pokagon Band of Potawatomi Ind'!L11</f>
        <v>2037991.5799999982</v>
      </c>
      <c r="AM13" s="16">
        <f>'[2]Pokagon Band of Potawatomi Ind'!R11</f>
        <v>1915712.0899999982</v>
      </c>
      <c r="AN13" s="17">
        <f>'[2]Pokagon Band of Potawatomi Ind'!W11</f>
        <v>429119.50400000002</v>
      </c>
      <c r="AO13" s="15">
        <f>'[2]Soaring Eagle Gaming'!L11</f>
        <v>3990516.2400000095</v>
      </c>
      <c r="AP13" s="16">
        <f>'[2]Soaring Eagle Gaming'!R11</f>
        <v>3591464.6200000094</v>
      </c>
      <c r="AQ13" s="17">
        <f>'[2]Soaring Eagle Gaming'!W11</f>
        <v>804488.07200000004</v>
      </c>
      <c r="AR13" s="15">
        <f>'[2]Sault Ste. Marie Tribe of Chipp'!L11</f>
        <v>3184491.4300000072</v>
      </c>
      <c r="AS13" s="16">
        <f>'[2]Sault Ste. Marie Tribe of Chipp'!R11</f>
        <v>2993421.9400000069</v>
      </c>
      <c r="AT13" s="17">
        <f>'[2]Sault Ste. Marie Tribe of Chipp'!W11</f>
        <v>670526.5120000001</v>
      </c>
      <c r="AU13" s="18">
        <f t="shared" ref="AU13" si="23">B13+E13+H13+K13+N13+Q13+T13+W13+Z13+AC13+AF13+AI13+AL13+AO13+AR13</f>
        <v>250507749.67999959</v>
      </c>
      <c r="AV13" s="18">
        <f t="shared" ref="AV13" si="24">C13+F13+I13+L13+O13+R13+U13+X13+AA13+AD13+AG13+AJ13+AM13+AP13+AS13</f>
        <v>235223130.37999958</v>
      </c>
      <c r="AW13" s="44">
        <f t="shared" ref="AW13" si="25">D13+G13+J13+M13+P13+S13+V13+Y13+AB13+AE13+AH13+AK13+AN13+AQ13+AT13</f>
        <v>49151269.978</v>
      </c>
      <c r="AX13" s="52">
        <f>'[2]All Operators reconciliation'!V10+'[2]All Operators reconciliation'!X10</f>
        <v>12106492.688874995</v>
      </c>
      <c r="AY13" s="52">
        <f>'[2]All Operators reconciliation'!U10</f>
        <v>6140479.2380000018</v>
      </c>
    </row>
    <row r="14" spans="1:51" s="23" customFormat="1" ht="13.8" x14ac:dyDescent="0.3">
      <c r="A14" s="28" t="s">
        <v>42</v>
      </c>
      <c r="B14" s="11">
        <f>'[2]MGM Grand Detroit'!L12</f>
        <v>66605215.50999999</v>
      </c>
      <c r="C14" s="12">
        <f>'[2]MGM Grand Detroit'!R12</f>
        <v>62608902.579999991</v>
      </c>
      <c r="D14" s="13">
        <f>'[2]MGM Grand Detroit'!W12</f>
        <v>12271344.903999999</v>
      </c>
      <c r="E14" s="11">
        <f>'[2]MotorCity Casino'!L12</f>
        <v>71145823.75</v>
      </c>
      <c r="F14" s="14">
        <f>'[2]MotorCity Casino'!R12</f>
        <v>66877074.25</v>
      </c>
      <c r="G14" s="13">
        <f>'[2]MotorCity Casino'!W12</f>
        <v>13107906.552999999</v>
      </c>
      <c r="H14" s="11">
        <f>[2]Greektown_Penn!L12</f>
        <v>7309377.2099999785</v>
      </c>
      <c r="I14" s="14">
        <f>[2]Greektown_Penn!R12</f>
        <v>6795430.6899999781</v>
      </c>
      <c r="J14" s="13">
        <f>[2]Greektown_Penn!W12</f>
        <v>1331904.4129999999</v>
      </c>
      <c r="K14" s="11">
        <f>'[2]Bay Mills Indian Community'!L12</f>
        <v>41049921.809999943</v>
      </c>
      <c r="L14" s="12">
        <f>'[2]Bay Mills Indian Community'!R12</f>
        <v>38586926.49999994</v>
      </c>
      <c r="M14" s="13">
        <f>'[2]Bay Mills Indian Community'!W12</f>
        <v>8643471.5360000003</v>
      </c>
      <c r="N14" s="11">
        <f>[2]FireKeepers!$L12</f>
        <v>2132554.1400000006</v>
      </c>
      <c r="O14" s="14">
        <f>[2]FireKeepers!R12</f>
        <v>2004600.8900000006</v>
      </c>
      <c r="P14" s="13">
        <f>[2]FireKeepers!W12</f>
        <v>449030.60000000003</v>
      </c>
      <c r="Q14" s="11">
        <f>'[2]Grnd Traverse Band of Otta &amp; Ch'!$L12</f>
        <v>14788349.839999974</v>
      </c>
      <c r="R14" s="14">
        <f>'[2]Grnd Traverse Band of Otta &amp; Ch'!R12</f>
        <v>13901048.849999974</v>
      </c>
      <c r="S14" s="13">
        <f>'[2]Grnd Traverse Band of Otta &amp; Ch'!W12</f>
        <v>3113834.9440000001</v>
      </c>
      <c r="T14" s="11">
        <f>'[2]Gun Lake Band'!L12</f>
        <v>4161039.7699999986</v>
      </c>
      <c r="U14" s="14">
        <f>'[2]Gun Lake Band'!R12</f>
        <v>3911377.3799999985</v>
      </c>
      <c r="V14" s="13">
        <f>'[2]Gun Lake Band'!W12</f>
        <v>876148.53599999996</v>
      </c>
      <c r="W14" s="58">
        <f>'[2]Hannahville Indian Community'!L12</f>
        <v>0</v>
      </c>
      <c r="X14" s="59">
        <f>'[2]Hannahville Indian Community'!R12</f>
        <v>1.81</v>
      </c>
      <c r="Y14" s="60">
        <f>'[2]Hannahville Indian Community'!W12</f>
        <v>0.28799999999999998</v>
      </c>
      <c r="Z14" s="11">
        <f>'[2]Keweenaw Bay Indian Community'!L12</f>
        <v>11536704.389999986</v>
      </c>
      <c r="AA14" s="14">
        <f>'[2]Keweenaw Bay Indian Community'!R12</f>
        <v>10844502.129999986</v>
      </c>
      <c r="AB14" s="53">
        <f>'[2]Keweenaw Bay Indian Community'!W12</f>
        <v>2429168.48</v>
      </c>
      <c r="AC14" s="1">
        <f>'[2]Lac Vieux'!L12</f>
        <v>13203752.470000029</v>
      </c>
      <c r="AD14" s="2">
        <f>'[2]Lac Vieux'!R12</f>
        <v>12411527.320000028</v>
      </c>
      <c r="AE14" s="3">
        <f>'[2]Lac Vieux'!W12</f>
        <v>2780182.12</v>
      </c>
      <c r="AF14" s="54">
        <f>'[2]Little River Band of Ottawa Ind'!L12</f>
        <v>19945133.399999976</v>
      </c>
      <c r="AG14" s="16">
        <f>'[2]Little River Band of Ottawa Ind'!R12</f>
        <v>18748425.399999976</v>
      </c>
      <c r="AH14" s="17">
        <f>'[2]Little River Band of Ottawa Ind'!W12</f>
        <v>4199647.2880000006</v>
      </c>
      <c r="AI14" s="15">
        <f>'[2]Little Traverse Bay Band of Oda'!L12</f>
        <v>2117247.3399999961</v>
      </c>
      <c r="AJ14" s="16">
        <f>'[2]Little Traverse Bay Band of Oda'!R12</f>
        <v>1990212.499999996</v>
      </c>
      <c r="AK14" s="17">
        <f>'[2]Little Traverse Bay Band of Oda'!W12</f>
        <v>445807.60000000003</v>
      </c>
      <c r="AL14" s="15">
        <f>'[2]Pokagon Band of Potawatomi Ind'!L12</f>
        <v>1921963.7400000021</v>
      </c>
      <c r="AM14" s="16">
        <f>'[2]Pokagon Band of Potawatomi Ind'!R12</f>
        <v>1806645.910000002</v>
      </c>
      <c r="AN14" s="17">
        <f>'[2]Pokagon Band of Potawatomi Ind'!W12</f>
        <v>404688.68800000002</v>
      </c>
      <c r="AO14" s="15">
        <f>'[2]Soaring Eagle Gaming'!L12</f>
        <v>4078845.0200000107</v>
      </c>
      <c r="AP14" s="16">
        <f>'[2]Soaring Eagle Gaming'!R12</f>
        <v>3670960.510000011</v>
      </c>
      <c r="AQ14" s="17">
        <f>'[2]Soaring Eagle Gaming'!W12</f>
        <v>822295.152</v>
      </c>
      <c r="AR14" s="15">
        <f>'[2]Sault Ste. Marie Tribe of Chipp'!L12</f>
        <v>3274764.4600000083</v>
      </c>
      <c r="AS14" s="16">
        <f>'[2]Sault Ste. Marie Tribe of Chipp'!R12</f>
        <v>3078278.6000000085</v>
      </c>
      <c r="AT14" s="17">
        <f>'[2]Sault Ste. Marie Tribe of Chipp'!W12</f>
        <v>689534.40800000005</v>
      </c>
      <c r="AU14" s="18">
        <f t="shared" ref="AU14" si="26">B14+E14+H14+K14+N14+Q14+T14+W14+Z14+AC14+AF14+AI14+AL14+AO14+AR14</f>
        <v>263270692.8499999</v>
      </c>
      <c r="AV14" s="18">
        <f t="shared" ref="AV14" si="27">C14+F14+I14+L14+O14+R14+U14+X14+AA14+AD14+AG14+AJ14+AM14+AP14+AS14</f>
        <v>247235915.31999987</v>
      </c>
      <c r="AW14" s="44">
        <f t="shared" ref="AW14" si="28">D14+G14+J14+M14+P14+S14+V14+Y14+AB14+AE14+AH14+AK14+AN14+AQ14+AT14</f>
        <v>51564965.509999998</v>
      </c>
      <c r="AX14" s="52">
        <f>'[2]All Operators reconciliation'!V11+'[2]All Operators reconciliation'!X11</f>
        <v>13151155.824000001</v>
      </c>
      <c r="AY14" s="52">
        <f>'[2]All Operators reconciliation'!U11</f>
        <v>6213452.4100000011</v>
      </c>
    </row>
    <row r="15" spans="1:51" s="23" customFormat="1" ht="13.8" x14ac:dyDescent="0.3">
      <c r="A15" s="28" t="s">
        <v>43</v>
      </c>
      <c r="B15" s="11">
        <f>'[2]MGM Grand Detroit'!L13</f>
        <v>65856942.269999981</v>
      </c>
      <c r="C15" s="12">
        <f>'[2]MGM Grand Detroit'!R13</f>
        <v>61905525.729999982</v>
      </c>
      <c r="D15" s="13">
        <f>'[2]MGM Grand Detroit'!W13</f>
        <v>12133483.047</v>
      </c>
      <c r="E15" s="11">
        <f>'[2]MotorCity Casino'!L13</f>
        <v>69756788.439999819</v>
      </c>
      <c r="F15" s="14">
        <f>'[2]MotorCity Casino'!R13</f>
        <v>65571380.979999818</v>
      </c>
      <c r="G15" s="13">
        <f>'[2]MotorCity Casino'!W13</f>
        <v>12851990.675999999</v>
      </c>
      <c r="H15" s="11">
        <f>[2]Greektown_Penn!L13</f>
        <v>7714443.2700000107</v>
      </c>
      <c r="I15" s="14">
        <f>[2]Greektown_Penn!R13</f>
        <v>7251576.6700000111</v>
      </c>
      <c r="J15" s="13">
        <f>[2]Greektown_Penn!W13</f>
        <v>1421309.0289999999</v>
      </c>
      <c r="K15" s="11">
        <f>'[2]Bay Mills Indian Community'!L13</f>
        <v>40372799.880000114</v>
      </c>
      <c r="L15" s="12">
        <f>'[2]Bay Mills Indian Community'!R13</f>
        <v>37950431.890000112</v>
      </c>
      <c r="M15" s="13">
        <f>'[2]Bay Mills Indian Community'!W13</f>
        <v>8500896.7440000009</v>
      </c>
      <c r="N15" s="11">
        <f>[2]FireKeepers!$L13</f>
        <v>2262843.1700000018</v>
      </c>
      <c r="O15" s="14">
        <f>[2]FireKeepers!R13</f>
        <v>2127072.5800000019</v>
      </c>
      <c r="P15" s="13">
        <f>[2]FireKeepers!W13</f>
        <v>476464.25599999999</v>
      </c>
      <c r="Q15" s="11">
        <f>'[2]Grnd Traverse Band of Otta &amp; Ch'!$L13</f>
        <v>14737150.210000038</v>
      </c>
      <c r="R15" s="14">
        <f>'[2]Grnd Traverse Band of Otta &amp; Ch'!R13</f>
        <v>13852921.200000038</v>
      </c>
      <c r="S15" s="13">
        <f>'[2]Grnd Traverse Band of Otta &amp; Ch'!W13</f>
        <v>3103054.352</v>
      </c>
      <c r="T15" s="11">
        <f>'[2]Gun Lake Band'!L13</f>
        <v>4210285.980000007</v>
      </c>
      <c r="U15" s="14">
        <f>'[2]Gun Lake Band'!R13</f>
        <v>3957668.8200000068</v>
      </c>
      <c r="V15" s="13">
        <f>'[2]Gun Lake Band'!W13</f>
        <v>886517.81600000011</v>
      </c>
      <c r="W15" s="58">
        <f>'[2]Hannahville Indian Community'!L13</f>
        <v>0</v>
      </c>
      <c r="X15" s="59">
        <f>'[2]Hannahville Indian Community'!R13</f>
        <v>0</v>
      </c>
      <c r="Y15" s="60">
        <f>'[2]Hannahville Indian Community'!W13</f>
        <v>0</v>
      </c>
      <c r="Z15" s="11">
        <f>'[2]Keweenaw Bay Indian Community'!L13</f>
        <v>9184479.7699999809</v>
      </c>
      <c r="AA15" s="14">
        <f>'[2]Keweenaw Bay Indian Community'!R13</f>
        <v>8633410.9799999818</v>
      </c>
      <c r="AB15" s="53">
        <f>'[2]Keweenaw Bay Indian Community'!W13</f>
        <v>1933884.0640000002</v>
      </c>
      <c r="AC15" s="1">
        <f>'[2]Lac Vieux'!L13</f>
        <v>14097285.579999983</v>
      </c>
      <c r="AD15" s="2">
        <f>'[2]Lac Vieux'!R13</f>
        <v>13251448.449999982</v>
      </c>
      <c r="AE15" s="3">
        <f>'[2]Lac Vieux'!W13</f>
        <v>2968324.4560000002</v>
      </c>
      <c r="AF15" s="54">
        <f>'[2]Little River Band of Ottawa Ind'!L13</f>
        <v>20015526.669999957</v>
      </c>
      <c r="AG15" s="16">
        <f>'[2]Little River Band of Ottawa Ind'!R13</f>
        <v>18814595.069999956</v>
      </c>
      <c r="AH15" s="17">
        <f>'[2]Little River Band of Ottawa Ind'!W13</f>
        <v>4214469.2960000001</v>
      </c>
      <c r="AI15" s="15">
        <f>'[2]Little Traverse Bay Band of Oda'!L13</f>
        <v>1789277.2800000012</v>
      </c>
      <c r="AJ15" s="16">
        <f>'[2]Little Traverse Bay Band of Oda'!R13</f>
        <v>1681920.6400000013</v>
      </c>
      <c r="AK15" s="17">
        <f>'[2]Little Traverse Bay Band of Oda'!W13</f>
        <v>376750.22400000005</v>
      </c>
      <c r="AL15" s="15">
        <f>'[2]Pokagon Band of Potawatomi Ind'!L13</f>
        <v>1904380.9399999976</v>
      </c>
      <c r="AM15" s="16">
        <f>'[2]Pokagon Band of Potawatomi Ind'!R13</f>
        <v>1795360.4599999976</v>
      </c>
      <c r="AN15" s="17">
        <f>'[2]Pokagon Band of Potawatomi Ind'!W13</f>
        <v>402160.74400000001</v>
      </c>
      <c r="AO15" s="15">
        <f>'[2]Soaring Eagle Gaming'!L13</f>
        <v>3846696.8599999994</v>
      </c>
      <c r="AP15" s="16">
        <f>'[2]Soaring Eagle Gaming'!R13</f>
        <v>3462027.1799999992</v>
      </c>
      <c r="AQ15" s="17">
        <f>'[2]Soaring Eagle Gaming'!W13</f>
        <v>775494.08799999999</v>
      </c>
      <c r="AR15" s="15">
        <f>'[2]Sault Ste. Marie Tribe of Chipp'!L13</f>
        <v>3375061</v>
      </c>
      <c r="AS15" s="16">
        <f>'[2]Sault Ste. Marie Tribe of Chipp'!R13</f>
        <v>3172557.34</v>
      </c>
      <c r="AT15" s="17">
        <f>'[2]Sault Ste. Marie Tribe of Chipp'!W13</f>
        <v>710652.84000000008</v>
      </c>
      <c r="AU15" s="18">
        <f t="shared" ref="AU15" si="29">B15+E15+H15+K15+N15+Q15+T15+W15+Z15+AC15+AF15+AI15+AL15+AO15+AR15</f>
        <v>259123961.31999987</v>
      </c>
      <c r="AV15" s="18">
        <f t="shared" ref="AV15" si="30">C15+F15+I15+L15+O15+R15+U15+X15+AA15+AD15+AG15+AJ15+AM15+AP15+AS15</f>
        <v>243427897.98999995</v>
      </c>
      <c r="AW15" s="44">
        <f t="shared" ref="AW15" si="31">D15+G15+J15+M15+P15+S15+V15+Y15+AB15+AE15+AH15+AK15+AN15+AQ15+AT15</f>
        <v>50755451.632000007</v>
      </c>
      <c r="AX15" s="52">
        <f>'[2]All Operators reconciliation'!V12+'[2]All Operators reconciliation'!X12</f>
        <v>13001298.650249997</v>
      </c>
      <c r="AY15" s="52">
        <f>'[2]All Operators reconciliation'!U12</f>
        <v>6087167.2199999997</v>
      </c>
    </row>
    <row r="16" spans="1:51" s="23" customFormat="1" ht="13.8" x14ac:dyDescent="0.3">
      <c r="A16" s="28" t="s">
        <v>44</v>
      </c>
      <c r="B16" s="11">
        <f>'[2]MGM Grand Detroit'!L14</f>
        <v>68848028.140000105</v>
      </c>
      <c r="C16" s="12">
        <f>'[2]MGM Grand Detroit'!R14</f>
        <v>64717146.450000107</v>
      </c>
      <c r="D16" s="13">
        <f>'[2]MGM Grand Detroit'!W14</f>
        <v>12684560.707</v>
      </c>
      <c r="E16" s="11">
        <f>'[2]MotorCity Casino'!L14</f>
        <v>75951090.939999819</v>
      </c>
      <c r="F16" s="14">
        <f>'[2]MotorCity Casino'!R14</f>
        <v>71394025.189999819</v>
      </c>
      <c r="G16" s="13">
        <f>'[2]MotorCity Casino'!W14</f>
        <v>13993228.935000001</v>
      </c>
      <c r="H16" s="11">
        <f>[2]Greektown_Penn!L14</f>
        <v>9295588.8799999952</v>
      </c>
      <c r="I16" s="14">
        <f>[2]Greektown_Penn!R14</f>
        <v>8737853.5499999952</v>
      </c>
      <c r="J16" s="13">
        <f>[2]Greektown_Penn!W14</f>
        <v>1712619.2930000001</v>
      </c>
      <c r="K16" s="11">
        <f>'[2]Bay Mills Indian Community'!L14</f>
        <v>44737572.579999924</v>
      </c>
      <c r="L16" s="12">
        <f>'[2]Bay Mills Indian Community'!R14</f>
        <v>42053318.219999924</v>
      </c>
      <c r="M16" s="13">
        <f>'[2]Bay Mills Indian Community'!W14</f>
        <v>9419943.2799999993</v>
      </c>
      <c r="N16" s="11">
        <f>[2]FireKeepers!$L14</f>
        <v>3204391.3300000131</v>
      </c>
      <c r="O16" s="14">
        <f>[2]FireKeepers!R14</f>
        <v>3012127.8500000131</v>
      </c>
      <c r="P16" s="13">
        <f>[2]FireKeepers!W14</f>
        <v>674716.64000000013</v>
      </c>
      <c r="Q16" s="11">
        <f>'[2]Grnd Traverse Band of Otta &amp; Ch'!$L14</f>
        <v>15598442.280000031</v>
      </c>
      <c r="R16" s="14">
        <f>'[2]Grnd Traverse Band of Otta &amp; Ch'!R14</f>
        <v>14662535.740000032</v>
      </c>
      <c r="S16" s="13">
        <f>'[2]Grnd Traverse Band of Otta &amp; Ch'!W14</f>
        <v>3284408.0079999999</v>
      </c>
      <c r="T16" s="11">
        <f>'[2]Gun Lake Band'!L14</f>
        <v>4749541.8400000008</v>
      </c>
      <c r="U16" s="14">
        <f>'[2]Gun Lake Band'!R14</f>
        <v>4464569.330000001</v>
      </c>
      <c r="V16" s="13">
        <f>'[2]Gun Lake Band'!W14</f>
        <v>1000063.5279999999</v>
      </c>
      <c r="W16" s="58">
        <f>'[2]Hannahville Indian Community'!L14</f>
        <v>0</v>
      </c>
      <c r="X16" s="59">
        <f>'[2]Hannahville Indian Community'!R14</f>
        <v>0</v>
      </c>
      <c r="Y16" s="60">
        <f>'[2]Hannahville Indian Community'!W14</f>
        <v>0</v>
      </c>
      <c r="Z16" s="11">
        <f>'[2]Keweenaw Bay Indian Community'!L14</f>
        <v>8349819.6800000072</v>
      </c>
      <c r="AA16" s="14">
        <f>'[2]Keweenaw Bay Indian Community'!R14</f>
        <v>7848830.5000000075</v>
      </c>
      <c r="AB16" s="53">
        <f>'[2]Keweenaw Bay Indian Community'!W14</f>
        <v>1758138.0320000001</v>
      </c>
      <c r="AC16" s="1">
        <f>'[2]Lac Vieux'!L14</f>
        <v>15934626.449999988</v>
      </c>
      <c r="AD16" s="2">
        <f>'[2]Lac Vieux'!R14</f>
        <v>14978548.859999988</v>
      </c>
      <c r="AE16" s="3">
        <f>'[2]Lac Vieux'!W14</f>
        <v>3355194.9440000001</v>
      </c>
      <c r="AF16" s="54">
        <f>'[2]Little River Band of Ottawa Ind'!L14</f>
        <v>20502430.200000048</v>
      </c>
      <c r="AG16" s="16">
        <f>'[2]Little River Band of Ottawa Ind'!R14</f>
        <v>19272284.390000049</v>
      </c>
      <c r="AH16" s="17">
        <f>'[2]Little River Band of Ottawa Ind'!W14</f>
        <v>4316991.7039999999</v>
      </c>
      <c r="AI16" s="15">
        <f>'[2]Little Traverse Bay Band of Oda'!L14</f>
        <v>1992215.8599999994</v>
      </c>
      <c r="AJ16" s="16">
        <f>'[2]Little Traverse Bay Band of Oda'!R14</f>
        <v>1872682.9099999995</v>
      </c>
      <c r="AK16" s="17">
        <f>'[2]Little Traverse Bay Band of Oda'!W14</f>
        <v>419480.96799999999</v>
      </c>
      <c r="AL16" s="15">
        <f>'[2]Pokagon Band of Potawatomi Ind'!L14</f>
        <v>2388382.1200000048</v>
      </c>
      <c r="AM16" s="16">
        <f>'[2]Pokagon Band of Potawatomi Ind'!R14</f>
        <v>2245079.1900000046</v>
      </c>
      <c r="AN16" s="17">
        <f>'[2]Pokagon Band of Potawatomi Ind'!W14</f>
        <v>502897.73600000003</v>
      </c>
      <c r="AO16" s="15">
        <f>'[2]Soaring Eagle Gaming'!L14</f>
        <v>3571871.4699999988</v>
      </c>
      <c r="AP16" s="16">
        <f>'[2]Soaring Eagle Gaming'!R14</f>
        <v>3214684.3199999989</v>
      </c>
      <c r="AQ16" s="17">
        <f>'[2]Soaring Eagle Gaming'!W14</f>
        <v>720089.28800000006</v>
      </c>
      <c r="AR16" s="15">
        <f>'[2]Sault Ste. Marie Tribe of Chipp'!L14</f>
        <v>3404663.8200000077</v>
      </c>
      <c r="AS16" s="16">
        <f>'[2]Sault Ste. Marie Tribe of Chipp'!R14</f>
        <v>3200383.9900000077</v>
      </c>
      <c r="AT16" s="17">
        <f>'[2]Sault Ste. Marie Tribe of Chipp'!W14</f>
        <v>716886.01600000006</v>
      </c>
      <c r="AU16" s="18">
        <f t="shared" ref="AU16" si="32">B16+E16+H16+K16+N16+Q16+T16+W16+Z16+AC16+AF16+AI16+AL16+AO16+AR16</f>
        <v>278528665.58999997</v>
      </c>
      <c r="AV16" s="18">
        <f t="shared" ref="AV16" si="33">C16+F16+I16+L16+O16+R16+U16+X16+AA16+AD16+AG16+AJ16+AM16+AP16+AS16</f>
        <v>261674070.48999995</v>
      </c>
      <c r="AW16" s="44">
        <f t="shared" ref="AW16" si="34">D16+G16+J16+M16+P16+S16+V16+Y16+AB16+AE16+AH16+AK16+AN16+AQ16+AT16</f>
        <v>54559219.079000004</v>
      </c>
      <c r="AX16" s="52">
        <f>'[2]All Operators reconciliation'!V13+'[2]All Operators reconciliation'!X13</f>
        <v>13977930.929874999</v>
      </c>
      <c r="AY16" s="52">
        <f>'[2]All Operators reconciliation'!U13</f>
        <v>6542202.5359999994</v>
      </c>
    </row>
    <row r="17" spans="1:68" s="23" customFormat="1" ht="13.8" x14ac:dyDescent="0.3">
      <c r="A17" s="28" t="s">
        <v>45</v>
      </c>
      <c r="B17" s="11">
        <f>'[2]MGM Grand Detroit'!L15</f>
        <v>63014803.799999952</v>
      </c>
      <c r="C17" s="12">
        <f>'[2]MGM Grand Detroit'!R15</f>
        <v>59233915.569999956</v>
      </c>
      <c r="D17" s="13">
        <f>'[2]MGM Grand Detroit'!W15</f>
        <v>11609847.452</v>
      </c>
      <c r="E17" s="11">
        <f>'[2]MotorCity Casino'!L15</f>
        <v>71813248.220000029</v>
      </c>
      <c r="F17" s="14">
        <f>'[2]MotorCity Casino'!R15</f>
        <v>67504452.740000024</v>
      </c>
      <c r="G17" s="13">
        <f>'[2]MotorCity Casino'!W15</f>
        <v>13230872.738999998</v>
      </c>
      <c r="H17" s="11">
        <f>[2]Greektown_Penn!L15</f>
        <v>9072511.3899999857</v>
      </c>
      <c r="I17" s="14">
        <f>[2]Greektown_Penn!R15</f>
        <v>8430817.2599999867</v>
      </c>
      <c r="J17" s="13">
        <f>[2]Greektown_Penn!W15</f>
        <v>1652440.1809999999</v>
      </c>
      <c r="K17" s="11">
        <f>'[2]Bay Mills Indian Community'!L15</f>
        <v>19987902.149999857</v>
      </c>
      <c r="L17" s="12">
        <f>'[2]Bay Mills Indian Community'!R15</f>
        <v>18788628.019999858</v>
      </c>
      <c r="M17" s="13">
        <f>'[2]Bay Mills Indian Community'!W15</f>
        <v>4208652.68</v>
      </c>
      <c r="N17" s="11">
        <f>[2]FireKeepers!$L15</f>
        <v>2865782.8599999994</v>
      </c>
      <c r="O17" s="14">
        <f>[2]FireKeepers!R15</f>
        <v>2693835.8899999992</v>
      </c>
      <c r="P17" s="13">
        <f>[2]FireKeepers!W15</f>
        <v>603419.24000000011</v>
      </c>
      <c r="Q17" s="11">
        <f>'[2]Grnd Traverse Band of Otta &amp; Ch'!$L15</f>
        <v>16786755.410000026</v>
      </c>
      <c r="R17" s="14">
        <f>'[2]Grnd Traverse Band of Otta &amp; Ch'!R15</f>
        <v>15779550.090000026</v>
      </c>
      <c r="S17" s="13">
        <f>'[2]Grnd Traverse Band of Otta &amp; Ch'!W15</f>
        <v>3534619.216</v>
      </c>
      <c r="T17" s="11">
        <f>'[2]Gun Lake Band'!L15</f>
        <v>4841921.5600000005</v>
      </c>
      <c r="U17" s="14">
        <f>'[2]Gun Lake Band'!R15</f>
        <v>4551406.2700000005</v>
      </c>
      <c r="V17" s="13">
        <f>'[2]Gun Lake Band'!W15</f>
        <v>1019515</v>
      </c>
      <c r="W17" s="58">
        <f>'[2]Hannahville Indian Community'!L15</f>
        <v>0</v>
      </c>
      <c r="X17" s="59">
        <f>'[2]Hannahville Indian Community'!R15</f>
        <v>0</v>
      </c>
      <c r="Y17" s="60">
        <f>'[2]Hannahville Indian Community'!W15</f>
        <v>0</v>
      </c>
      <c r="Z17" s="11">
        <f>'[2]Keweenaw Bay Indian Community'!L15</f>
        <v>9270289.5900000036</v>
      </c>
      <c r="AA17" s="14">
        <f>'[2]Keweenaw Bay Indian Community'!R15</f>
        <v>8714072.2200000044</v>
      </c>
      <c r="AB17" s="53">
        <f>'[2]Keweenaw Bay Indian Community'!W15</f>
        <v>1951952.1760000002</v>
      </c>
      <c r="AC17" s="1">
        <f>'[2]Lac Vieux'!L15</f>
        <v>17223878.919999957</v>
      </c>
      <c r="AD17" s="2">
        <f>'[2]Lac Vieux'!R15</f>
        <v>16190446.189999957</v>
      </c>
      <c r="AE17" s="3">
        <f>'[2]Lac Vieux'!W15</f>
        <v>3626659.9440000001</v>
      </c>
      <c r="AF17" s="54">
        <f>'[2]Little River Band of Ottawa Ind'!L15</f>
        <v>22674117.210000038</v>
      </c>
      <c r="AG17" s="16">
        <f>'[2]Little River Band of Ottawa Ind'!R15</f>
        <v>21313670.180000037</v>
      </c>
      <c r="AH17" s="17">
        <f>'[2]Little River Band of Ottawa Ind'!W15</f>
        <v>4774262.12</v>
      </c>
      <c r="AI17" s="15">
        <f>'[2]Little Traverse Bay Band of Oda'!L15</f>
        <v>1691110.5600000024</v>
      </c>
      <c r="AJ17" s="16">
        <f>'[2]Little Traverse Bay Band of Oda'!R15</f>
        <v>1589643.9300000025</v>
      </c>
      <c r="AK17" s="17">
        <f>'[2]Little Traverse Bay Band of Oda'!W15</f>
        <v>356080.24</v>
      </c>
      <c r="AL17" s="15">
        <f>'[2]Pokagon Band of Potawatomi Ind'!L15</f>
        <v>1983537.1899999976</v>
      </c>
      <c r="AM17" s="16">
        <f>'[2]Pokagon Band of Potawatomi Ind'!R15</f>
        <v>1864524.9599999976</v>
      </c>
      <c r="AN17" s="17">
        <f>'[2]Pokagon Band of Potawatomi Ind'!W15</f>
        <v>417653.592</v>
      </c>
      <c r="AO17" s="15">
        <f>'[2]Soaring Eagle Gaming'!L15</f>
        <v>3517153.7599999905</v>
      </c>
      <c r="AP17" s="16">
        <f>'[2]Soaring Eagle Gaming'!R15</f>
        <v>3165438.3799999906</v>
      </c>
      <c r="AQ17" s="17">
        <f>'[2]Soaring Eagle Gaming'!W15</f>
        <v>709058.20000000007</v>
      </c>
      <c r="AR17" s="15">
        <f>'[2]Sault Ste. Marie Tribe of Chipp'!L15</f>
        <v>3684565</v>
      </c>
      <c r="AS17" s="16">
        <f>'[2]Sault Ste. Marie Tribe of Chipp'!R15</f>
        <v>3463491.1</v>
      </c>
      <c r="AT17" s="17">
        <f>'[2]Sault Ste. Marie Tribe of Chipp'!W15</f>
        <v>775822.00800000003</v>
      </c>
      <c r="AU17" s="18">
        <f t="shared" ref="AU17" si="35">B17+E17+H17+K17+N17+Q17+T17+W17+Z17+AC17+AF17+AI17+AL17+AO17+AR17</f>
        <v>248427577.61999986</v>
      </c>
      <c r="AV17" s="18">
        <f t="shared" ref="AV17" si="36">C17+F17+I17+L17+O17+R17+U17+X17+AA17+AD17+AG17+AJ17+AM17+AP17+AS17</f>
        <v>233283892.79999986</v>
      </c>
      <c r="AW17" s="44">
        <f t="shared" ref="AW17" si="37">D17+G17+J17+M17+P17+S17+V17+Y17+AB17+AE17+AH17+AK17+AN17+AQ17+AT17</f>
        <v>48470854.788000003</v>
      </c>
      <c r="AX17" s="52">
        <f>'[2]All Operators reconciliation'!V14+'[2]All Operators reconciliation'!X14</f>
        <v>13043826.407624999</v>
      </c>
      <c r="AY17" s="52">
        <f>'[2]All Operators reconciliation'!U14</f>
        <v>5494423.6040000003</v>
      </c>
    </row>
    <row r="18" spans="1:68" s="23" customFormat="1" thickBot="1" x14ac:dyDescent="0.35">
      <c r="A18" s="28" t="s">
        <v>46</v>
      </c>
      <c r="B18" s="11">
        <f>'[2]MGM Grand Detroit'!L16</f>
        <v>67795447.760000229</v>
      </c>
      <c r="C18" s="12">
        <f>'[2]MGM Grand Detroit'!R16</f>
        <v>63727720.890000232</v>
      </c>
      <c r="D18" s="13">
        <f>'[2]MGM Grand Detroit'!W16</f>
        <v>12490633.295</v>
      </c>
      <c r="E18" s="11">
        <f>'[2]MotorCity Casino'!L16</f>
        <v>76926979.170000076</v>
      </c>
      <c r="F18" s="14">
        <f>'[2]MotorCity Casino'!R16</f>
        <v>72311359.230000079</v>
      </c>
      <c r="G18" s="13">
        <f>'[2]MotorCity Casino'!W16</f>
        <v>14173026.412999999</v>
      </c>
      <c r="H18" s="11">
        <f>[2]Greektown_Penn!L16</f>
        <v>7691322.3400000036</v>
      </c>
      <c r="I18" s="14">
        <f>[2]Greektown_Penn!R16</f>
        <v>7240736.8500000034</v>
      </c>
      <c r="J18" s="13">
        <f>[2]Greektown_Penn!W16</f>
        <v>1419184.4239999999</v>
      </c>
      <c r="K18" s="11">
        <f>'[2]Bay Mills Indian Community'!L16</f>
        <v>45369841.529999971</v>
      </c>
      <c r="L18" s="12">
        <f>'[2]Bay Mills Indian Community'!R16</f>
        <v>42647651.039999969</v>
      </c>
      <c r="M18" s="13">
        <f>'[2]Bay Mills Indian Community'!W16</f>
        <v>9553073.8320000004</v>
      </c>
      <c r="N18" s="11">
        <f>[2]FireKeepers!$L16</f>
        <v>2839110.9099999964</v>
      </c>
      <c r="O18" s="14">
        <f>[2]FireKeepers!R16</f>
        <v>2668764.2499999963</v>
      </c>
      <c r="P18" s="13">
        <f>[2]FireKeepers!W16</f>
        <v>597803.19200000004</v>
      </c>
      <c r="Q18" s="11">
        <f>'[2]Grnd Traverse Band of Otta &amp; Ch'!$L16</f>
        <v>16036048.920000017</v>
      </c>
      <c r="R18" s="14">
        <f>'[2]Grnd Traverse Band of Otta &amp; Ch'!R16</f>
        <v>15073885.980000017</v>
      </c>
      <c r="S18" s="13">
        <f>'[2]Grnd Traverse Band of Otta &amp; Ch'!W16</f>
        <v>3376550.4560000002</v>
      </c>
      <c r="T18" s="11">
        <f>'[2]Gun Lake Band'!L16</f>
        <v>4656145.1599999992</v>
      </c>
      <c r="U18" s="14">
        <f>'[2]Gun Lake Band'!R16</f>
        <v>4376776.4499999993</v>
      </c>
      <c r="V18" s="13">
        <f>'[2]Gun Lake Band'!W16</f>
        <v>980397.92799999996</v>
      </c>
      <c r="W18" s="11">
        <f>'[2]Hannahville Indian Community'!L16</f>
        <v>35692173.570000052</v>
      </c>
      <c r="X18" s="14">
        <f>'[2]Hannahville Indian Community'!R16</f>
        <v>33551268.990000054</v>
      </c>
      <c r="Y18" s="13">
        <f>'[2]Hannahville Indian Community'!W16</f>
        <v>7199372.3200000003</v>
      </c>
      <c r="Z18" s="11">
        <f>'[2]Keweenaw Bay Indian Community'!L16</f>
        <v>10363111.709999979</v>
      </c>
      <c r="AA18" s="14">
        <f>'[2]Keweenaw Bay Indian Community'!R16</f>
        <v>9741325.0099999793</v>
      </c>
      <c r="AB18" s="53">
        <f>'[2]Keweenaw Bay Indian Community'!W16</f>
        <v>2182056.8000000003</v>
      </c>
      <c r="AC18" s="1">
        <f>'[2]Lac Vieux'!L16</f>
        <v>16025809.649999976</v>
      </c>
      <c r="AD18" s="2">
        <f>'[2]Lac Vieux'!R16</f>
        <v>15064261.069999976</v>
      </c>
      <c r="AE18" s="3">
        <f>'[2]Lac Vieux'!W16</f>
        <v>3374394.48</v>
      </c>
      <c r="AF18" s="54">
        <f>'[2]Little River Band of Ottawa Ind'!L16</f>
        <v>22258701.370000005</v>
      </c>
      <c r="AG18" s="16">
        <f>'[2]Little River Band of Ottawa Ind'!R16</f>
        <v>20923179.280000005</v>
      </c>
      <c r="AH18" s="17">
        <f>'[2]Little River Band of Ottawa Ind'!W16</f>
        <v>4686792.16</v>
      </c>
      <c r="AI18" s="15">
        <f>'[2]Little Traverse Bay Band of Oda'!L16</f>
        <v>2160324.8100000024</v>
      </c>
      <c r="AJ18" s="16">
        <f>'[2]Little Traverse Bay Band of Oda'!R16</f>
        <v>2030705.3200000024</v>
      </c>
      <c r="AK18" s="17">
        <f>'[2]Little Traverse Bay Band of Oda'!W16</f>
        <v>454877.99200000003</v>
      </c>
      <c r="AL18" s="15">
        <f>'[2]Pokagon Band of Potawatomi Ind'!L16</f>
        <v>1771907.7599999979</v>
      </c>
      <c r="AM18" s="16">
        <f>'[2]Pokagon Band of Potawatomi Ind'!R16</f>
        <v>1665593.299999998</v>
      </c>
      <c r="AN18" s="17">
        <f>'[2]Pokagon Band of Potawatomi Ind'!W16</f>
        <v>373092.89600000001</v>
      </c>
      <c r="AO18" s="15">
        <f>'[2]Soaring Eagle Gaming'!L16</f>
        <v>3508176.3999999911</v>
      </c>
      <c r="AP18" s="16">
        <f>'[2]Soaring Eagle Gaming'!R16</f>
        <v>3157358.7599999909</v>
      </c>
      <c r="AQ18" s="17">
        <f>'[2]Soaring Eagle Gaming'!W16</f>
        <v>707248.36800000002</v>
      </c>
      <c r="AR18" s="15">
        <f>'[2]Sault Ste. Marie Tribe of Chipp'!L16</f>
        <v>2723598.3299999982</v>
      </c>
      <c r="AS18" s="16">
        <f>'[2]Sault Ste. Marie Tribe of Chipp'!R16</f>
        <v>2560182.4299999983</v>
      </c>
      <c r="AT18" s="17">
        <f>'[2]Sault Ste. Marie Tribe of Chipp'!W16</f>
        <v>573480.86399999994</v>
      </c>
      <c r="AU18" s="18">
        <f t="shared" ref="AU18" si="38">B18+E18+H18+K18+N18+Q18+T18+W18+Z18+AC18+AF18+AI18+AL18+AO18+AR18</f>
        <v>315818699.39000022</v>
      </c>
      <c r="AV18" s="18">
        <f t="shared" ref="AV18" si="39">C18+F18+I18+L18+O18+R18+U18+X18+AA18+AD18+AG18+AJ18+AM18+AP18+AS18</f>
        <v>296740768.85000026</v>
      </c>
      <c r="AW18" s="44">
        <f t="shared" ref="AW18" si="40">D18+G18+J18+M18+P18+S18+V18+Y18+AB18+AE18+AH18+AK18+AN18+AQ18+AT18</f>
        <v>62141985.419999994</v>
      </c>
      <c r="AX18" s="52">
        <f>'[2]All Operators reconciliation'!V15+'[2]All Operators reconciliation'!X15</f>
        <v>13826502.340125004</v>
      </c>
      <c r="AY18" s="52">
        <f>'[2]All Operators reconciliation'!U15</f>
        <v>8514785.3220000006</v>
      </c>
    </row>
    <row r="19" spans="1:68" s="24" customFormat="1" thickBot="1" x14ac:dyDescent="0.35">
      <c r="A19" s="29" t="s">
        <v>47</v>
      </c>
      <c r="B19" s="8">
        <f>SUM(B7:B18)</f>
        <v>782463539.32000017</v>
      </c>
      <c r="C19" s="9">
        <f t="shared" ref="C19:AY19" si="41">SUM(C7:C18)</f>
        <v>735515726.94000018</v>
      </c>
      <c r="D19" s="4">
        <f t="shared" si="41"/>
        <v>143685082.49199998</v>
      </c>
      <c r="E19" s="8">
        <f t="shared" si="41"/>
        <v>817133716.24999952</v>
      </c>
      <c r="F19" s="10">
        <f t="shared" si="41"/>
        <v>768105690.90999937</v>
      </c>
      <c r="G19" s="4">
        <f t="shared" si="41"/>
        <v>150072715.42899999</v>
      </c>
      <c r="H19" s="8">
        <f t="shared" si="41"/>
        <v>89639818.48999995</v>
      </c>
      <c r="I19" s="10">
        <f t="shared" si="41"/>
        <v>84099595.909999952</v>
      </c>
      <c r="J19" s="4">
        <f t="shared" si="41"/>
        <v>16007520.794999998</v>
      </c>
      <c r="K19" s="8">
        <f t="shared" si="41"/>
        <v>461828834.12999976</v>
      </c>
      <c r="L19" s="9">
        <f t="shared" si="41"/>
        <v>434119104.07999969</v>
      </c>
      <c r="M19" s="4">
        <f t="shared" si="41"/>
        <v>96698679.312000021</v>
      </c>
      <c r="N19" s="8">
        <f t="shared" si="41"/>
        <v>26237187.29999999</v>
      </c>
      <c r="O19" s="10">
        <f t="shared" si="41"/>
        <v>24662956.059999991</v>
      </c>
      <c r="P19" s="4">
        <f t="shared" si="41"/>
        <v>4980502.1519999998</v>
      </c>
      <c r="Q19" s="8">
        <f t="shared" si="41"/>
        <v>192350063.57000005</v>
      </c>
      <c r="R19" s="10">
        <f t="shared" si="41"/>
        <v>182089026.69000009</v>
      </c>
      <c r="S19" s="4">
        <f t="shared" si="41"/>
        <v>40243941.976000004</v>
      </c>
      <c r="T19" s="8">
        <f t="shared" si="41"/>
        <v>48317155.000000022</v>
      </c>
      <c r="U19" s="10">
        <f t="shared" si="41"/>
        <v>45418125.700000018</v>
      </c>
      <c r="V19" s="4">
        <f t="shared" si="41"/>
        <v>9629660.1600000001</v>
      </c>
      <c r="W19" s="8">
        <f t="shared" si="41"/>
        <v>39480872.360000059</v>
      </c>
      <c r="X19" s="10">
        <f t="shared" si="41"/>
        <v>37112020.030000061</v>
      </c>
      <c r="Y19" s="4">
        <f t="shared" si="41"/>
        <v>7770766.1919999998</v>
      </c>
      <c r="Z19" s="8">
        <f t="shared" si="41"/>
        <v>119491999.07999992</v>
      </c>
      <c r="AA19" s="10">
        <f t="shared" si="41"/>
        <v>112322479.13999991</v>
      </c>
      <c r="AB19" s="4">
        <f t="shared" si="41"/>
        <v>24616235.344000001</v>
      </c>
      <c r="AC19" s="55">
        <f t="shared" si="41"/>
        <v>145477147.02999994</v>
      </c>
      <c r="AD19" s="56">
        <f t="shared" si="41"/>
        <v>136700954.20999995</v>
      </c>
      <c r="AE19" s="57">
        <f t="shared" si="41"/>
        <v>30077013.743999999</v>
      </c>
      <c r="AF19" s="8">
        <f t="shared" si="41"/>
        <v>225591806.77000004</v>
      </c>
      <c r="AG19" s="10">
        <f t="shared" si="41"/>
        <v>212056298.36000004</v>
      </c>
      <c r="AH19" s="4">
        <f t="shared" si="41"/>
        <v>46956610.824000001</v>
      </c>
      <c r="AI19" s="8">
        <f t="shared" si="41"/>
        <v>25725440.859999992</v>
      </c>
      <c r="AJ19" s="10">
        <f t="shared" si="41"/>
        <v>24181914.409999996</v>
      </c>
      <c r="AK19" s="4">
        <f t="shared" si="41"/>
        <v>4872748.8319999995</v>
      </c>
      <c r="AL19" s="8">
        <f t="shared" si="41"/>
        <v>34105222.779999986</v>
      </c>
      <c r="AM19" s="10">
        <f t="shared" si="41"/>
        <v>32064151.789999984</v>
      </c>
      <c r="AN19" s="4">
        <f t="shared" si="41"/>
        <v>6638370</v>
      </c>
      <c r="AO19" s="8">
        <f t="shared" si="41"/>
        <v>41128251.249999993</v>
      </c>
      <c r="AP19" s="10">
        <f t="shared" si="41"/>
        <v>37015426.11999999</v>
      </c>
      <c r="AQ19" s="4">
        <f t="shared" si="41"/>
        <v>7747455.4559999993</v>
      </c>
      <c r="AR19" s="8">
        <f t="shared" si="41"/>
        <v>38056330.250000022</v>
      </c>
      <c r="AS19" s="10">
        <f t="shared" si="41"/>
        <v>35801655.320000023</v>
      </c>
      <c r="AT19" s="4">
        <f t="shared" si="41"/>
        <v>7475570.7920000004</v>
      </c>
      <c r="AU19" s="8">
        <f>SUM(AU7:AU18)</f>
        <v>3087027384.4399996</v>
      </c>
      <c r="AV19" s="9">
        <f t="shared" ref="AV19" si="42">SUM(AV7:AV18)</f>
        <v>2901265125.6699996</v>
      </c>
      <c r="AW19" s="4">
        <f t="shared" si="41"/>
        <v>597472873.5</v>
      </c>
      <c r="AX19" s="49">
        <f t="shared" si="41"/>
        <v>152603077.836</v>
      </c>
      <c r="AY19" s="49">
        <f t="shared" si="41"/>
        <v>71926888.69600001</v>
      </c>
    </row>
    <row r="20" spans="1:68" s="24" customFormat="1" ht="13.8" x14ac:dyDescent="0.3">
      <c r="A20" s="45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5"/>
      <c r="AY20" s="35"/>
    </row>
    <row r="21" spans="1:68" s="7" customFormat="1" ht="27" customHeight="1" x14ac:dyDescent="0.25">
      <c r="B21" s="26" t="s">
        <v>48</v>
      </c>
      <c r="C21" s="67" t="s">
        <v>49</v>
      </c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"/>
      <c r="Q21" s="6"/>
      <c r="AX21" s="34"/>
      <c r="AY21" s="34"/>
    </row>
    <row r="22" spans="1:68" s="7" customFormat="1" x14ac:dyDescent="0.3">
      <c r="A22" s="46"/>
      <c r="B22" s="26" t="s">
        <v>78</v>
      </c>
      <c r="C22" s="67" t="s">
        <v>81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BO22" s="33"/>
    </row>
    <row r="23" spans="1:68" s="7" customFormat="1" x14ac:dyDescent="0.3">
      <c r="A23" s="46"/>
      <c r="B23" s="26" t="s">
        <v>59</v>
      </c>
      <c r="C23" s="67" t="s">
        <v>60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BO23" s="36"/>
      <c r="BP23" s="33"/>
    </row>
    <row r="24" spans="1:68" x14ac:dyDescent="0.3">
      <c r="A24" s="47"/>
      <c r="B24" s="48"/>
      <c r="C24" s="48"/>
      <c r="D24" s="48"/>
    </row>
    <row r="27" spans="1:68" ht="15.75" customHeight="1" x14ac:dyDescent="0.3"/>
    <row r="28" spans="1:68" ht="15.75" customHeight="1" x14ac:dyDescent="0.3"/>
  </sheetData>
  <sheetProtection algorithmName="SHA-512" hashValue="w/tF4OOLWgASICj9nlLwpBGowg6GrmNSuOazssw9HBD9+2NAQF62uoEa+tNRenTaqPdkJCjYVP+td+4SbmDqZQ==" saltValue="MCXQx7oKcBMJmnGlgjbBGg==" spinCount="100000" sheet="1" selectLockedCells="1" selectUnlockedCells="1"/>
  <mergeCells count="69">
    <mergeCell ref="AF5:AH5"/>
    <mergeCell ref="AI5:AK5"/>
    <mergeCell ref="AL5:AN5"/>
    <mergeCell ref="C21:M21"/>
    <mergeCell ref="C23:W23"/>
    <mergeCell ref="W5:Y5"/>
    <mergeCell ref="Z5:AB5"/>
    <mergeCell ref="AC5:AE5"/>
    <mergeCell ref="C22:Q22"/>
    <mergeCell ref="AL4:AN4"/>
    <mergeCell ref="AO4:AQ4"/>
    <mergeCell ref="AR4:AT4"/>
    <mergeCell ref="B5:D5"/>
    <mergeCell ref="E5:G5"/>
    <mergeCell ref="H5:J5"/>
    <mergeCell ref="K5:M5"/>
    <mergeCell ref="N5:P5"/>
    <mergeCell ref="Q5:S5"/>
    <mergeCell ref="T5:V5"/>
    <mergeCell ref="T4:V4"/>
    <mergeCell ref="W4:Y4"/>
    <mergeCell ref="Z4:AB4"/>
    <mergeCell ref="AC4:AE4"/>
    <mergeCell ref="AF4:AH4"/>
    <mergeCell ref="AI4:AK4"/>
    <mergeCell ref="AI3:AK3"/>
    <mergeCell ref="AL3:AN3"/>
    <mergeCell ref="AO3:AQ3"/>
    <mergeCell ref="AR3:AT3"/>
    <mergeCell ref="B4:D4"/>
    <mergeCell ref="E4:G4"/>
    <mergeCell ref="H4:J4"/>
    <mergeCell ref="K4:M4"/>
    <mergeCell ref="N4:P4"/>
    <mergeCell ref="Q4:S4"/>
    <mergeCell ref="Q3:S3"/>
    <mergeCell ref="T3:V3"/>
    <mergeCell ref="W3:Y3"/>
    <mergeCell ref="Z3:AB3"/>
    <mergeCell ref="AC3:AE3"/>
    <mergeCell ref="AF3:AH3"/>
    <mergeCell ref="AO2:AQ2"/>
    <mergeCell ref="AR2:AT2"/>
    <mergeCell ref="AU2:AW5"/>
    <mergeCell ref="AX2:AX5"/>
    <mergeCell ref="AY2:AY5"/>
    <mergeCell ref="AO5:AQ5"/>
    <mergeCell ref="AR5:AT5"/>
    <mergeCell ref="B3:D3"/>
    <mergeCell ref="E3:G3"/>
    <mergeCell ref="H3:J3"/>
    <mergeCell ref="K3:M3"/>
    <mergeCell ref="N3:P3"/>
    <mergeCell ref="AL2:AN2"/>
    <mergeCell ref="B1:S1"/>
    <mergeCell ref="T1:AK1"/>
    <mergeCell ref="AL1:AY1"/>
    <mergeCell ref="B2:D2"/>
    <mergeCell ref="E2:G2"/>
    <mergeCell ref="H2:J2"/>
    <mergeCell ref="K2:M2"/>
    <mergeCell ref="N2:P2"/>
    <mergeCell ref="Q2:S2"/>
    <mergeCell ref="T2:V2"/>
    <mergeCell ref="W2:Y2"/>
    <mergeCell ref="Z2:AB2"/>
    <mergeCell ref="AC2:AE2"/>
    <mergeCell ref="AF2:AH2"/>
    <mergeCell ref="AI2:AK2"/>
  </mergeCells>
  <printOptions verticalCentered="1"/>
  <pageMargins left="0.25" right="0.25" top="0.75" bottom="0.75" header="0.3" footer="0.3"/>
  <pageSetup paperSize="5" scale="61" orientation="landscape" r:id="rId1"/>
  <colBreaks count="2" manualBreakCount="2">
    <brk id="19" max="23" man="1"/>
    <brk id="37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Gaming 2026</vt:lpstr>
      <vt:lpstr>Internet Gaming 2025</vt:lpstr>
      <vt:lpstr>'Internet Gaming 2025'!Print_Area</vt:lpstr>
      <vt:lpstr>'Internet Gaming 2026'!Print_Area</vt:lpstr>
      <vt:lpstr>'Internet Gaming 2025'!Print_Titles</vt:lpstr>
      <vt:lpstr>'Internet Gaming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2023-02-15T20:55:16Z</cp:lastPrinted>
  <dcterms:created xsi:type="dcterms:W3CDTF">2021-02-04T16:05:40Z</dcterms:created>
  <dcterms:modified xsi:type="dcterms:W3CDTF">2026-03-12T12:56:19Z</dcterms:modified>
</cp:coreProperties>
</file>