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Audit&amp;Budget\Revenue Review-Raj\Internet Gaming &amp; Internet Sports Betting\"/>
    </mc:Choice>
  </mc:AlternateContent>
  <xr:revisionPtr revIDLastSave="0" documentId="13_ncr:1_{855B10C4-2412-4966-9466-C65DC2852BD5}" xr6:coauthVersionLast="47" xr6:coauthVersionMax="47" xr10:uidLastSave="{00000000-0000-0000-0000-000000000000}"/>
  <workbookProtection workbookAlgorithmName="SHA-512" workbookHashValue="nNCNvMMfye3ImzrUW3oLl8p+sksIelpTgqIMQxzxks/0r8sJJOhm/J7mypx84f6vgd8X0dJPo/ZefY/zm2NurA==" workbookSaltValue="amBxkBJPp1t+Ni71UcCvlQ==" workbookSpinCount="100000" lockStructure="1"/>
  <bookViews>
    <workbookView xWindow="-108" yWindow="-108" windowWidth="23256" windowHeight="12456" xr2:uid="{9AFF6B24-7AE8-4CD4-BFD3-FF1BEE2D5CAD}"/>
  </bookViews>
  <sheets>
    <sheet name="Internet Gaming 2025" sheetId="5" r:id="rId1"/>
    <sheet name="Internet Gaming 2024" sheetId="4" r:id="rId2"/>
  </sheets>
  <externalReferences>
    <externalReference r:id="rId3"/>
    <externalReference r:id="rId4"/>
  </externalReferences>
  <definedNames>
    <definedName name="_xlnm.Print_Area" localSheetId="1">'Internet Gaming 2024'!$A$1:$AY$23</definedName>
    <definedName name="_xlnm.Print_Area" localSheetId="0">'Internet Gaming 2025'!$A$1:$AY$23</definedName>
    <definedName name="_xlnm.Print_Titles" localSheetId="1">'Internet Gaming 2024'!$A:$A</definedName>
    <definedName name="_xlnm.Print_Titles" localSheetId="0">'Internet Gaming 2025'!$A:$A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5" l="1"/>
  <c r="C10" i="5"/>
  <c r="D10" i="5"/>
  <c r="AW10" i="5" s="1"/>
  <c r="E10" i="5"/>
  <c r="F10" i="5"/>
  <c r="G10" i="5"/>
  <c r="H10" i="5"/>
  <c r="AU10" i="5" s="1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V10" i="5"/>
  <c r="AX10" i="5"/>
  <c r="AY10" i="5"/>
  <c r="B9" i="5" l="1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X9" i="5"/>
  <c r="AY9" i="5"/>
  <c r="AW9" i="5" l="1"/>
  <c r="AV9" i="5"/>
  <c r="AU9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X8" i="5"/>
  <c r="AY8" i="5"/>
  <c r="AU8" i="5" l="1"/>
  <c r="AW8" i="5"/>
  <c r="AV8" i="5"/>
  <c r="AY7" i="5"/>
  <c r="AY19" i="5" s="1"/>
  <c r="AX7" i="5"/>
  <c r="AX19" i="5" s="1"/>
  <c r="AT7" i="5"/>
  <c r="AT19" i="5" s="1"/>
  <c r="AS7" i="5"/>
  <c r="AS19" i="5" s="1"/>
  <c r="AR7" i="5"/>
  <c r="AR19" i="5" s="1"/>
  <c r="AQ7" i="5"/>
  <c r="AQ19" i="5" s="1"/>
  <c r="AP7" i="5"/>
  <c r="AP19" i="5" s="1"/>
  <c r="AO7" i="5"/>
  <c r="AO19" i="5" s="1"/>
  <c r="AN7" i="5"/>
  <c r="AN19" i="5" s="1"/>
  <c r="AM7" i="5"/>
  <c r="AM19" i="5" s="1"/>
  <c r="AL7" i="5"/>
  <c r="AL19" i="5" s="1"/>
  <c r="AK7" i="5"/>
  <c r="AK19" i="5" s="1"/>
  <c r="AJ7" i="5"/>
  <c r="AJ19" i="5" s="1"/>
  <c r="AI7" i="5"/>
  <c r="AI19" i="5" s="1"/>
  <c r="AH7" i="5"/>
  <c r="AH19" i="5" s="1"/>
  <c r="AG7" i="5"/>
  <c r="AG19" i="5" s="1"/>
  <c r="AF7" i="5"/>
  <c r="AF19" i="5" s="1"/>
  <c r="AE7" i="5"/>
  <c r="AE19" i="5" s="1"/>
  <c r="AD7" i="5"/>
  <c r="AD19" i="5" s="1"/>
  <c r="AC7" i="5"/>
  <c r="AC19" i="5" s="1"/>
  <c r="AB7" i="5"/>
  <c r="AB19" i="5" s="1"/>
  <c r="AA7" i="5"/>
  <c r="AA19" i="5" s="1"/>
  <c r="Z7" i="5"/>
  <c r="Z19" i="5" s="1"/>
  <c r="Y7" i="5"/>
  <c r="Y19" i="5" s="1"/>
  <c r="X7" i="5"/>
  <c r="X19" i="5" s="1"/>
  <c r="W7" i="5"/>
  <c r="W19" i="5" s="1"/>
  <c r="V7" i="5"/>
  <c r="V19" i="5" s="1"/>
  <c r="U7" i="5"/>
  <c r="U19" i="5" s="1"/>
  <c r="T7" i="5"/>
  <c r="T19" i="5" s="1"/>
  <c r="S7" i="5"/>
  <c r="S19" i="5" s="1"/>
  <c r="R7" i="5"/>
  <c r="R19" i="5" s="1"/>
  <c r="Q7" i="5"/>
  <c r="Q19" i="5" s="1"/>
  <c r="P7" i="5"/>
  <c r="P19" i="5" s="1"/>
  <c r="O7" i="5"/>
  <c r="O19" i="5" s="1"/>
  <c r="N7" i="5"/>
  <c r="N19" i="5" s="1"/>
  <c r="M7" i="5"/>
  <c r="M19" i="5" s="1"/>
  <c r="L7" i="5"/>
  <c r="L19" i="5" s="1"/>
  <c r="K7" i="5"/>
  <c r="K19" i="5" s="1"/>
  <c r="J7" i="5"/>
  <c r="J19" i="5" s="1"/>
  <c r="I7" i="5"/>
  <c r="H7" i="5"/>
  <c r="G7" i="5"/>
  <c r="F7" i="5"/>
  <c r="F19" i="5" s="1"/>
  <c r="E7" i="5"/>
  <c r="E19" i="5" s="1"/>
  <c r="D7" i="5"/>
  <c r="C7" i="5"/>
  <c r="B7" i="5"/>
  <c r="B19" i="5" s="1"/>
  <c r="V6" i="5"/>
  <c r="S6" i="5"/>
  <c r="Y6" i="5" s="1"/>
  <c r="AB6" i="5" s="1"/>
  <c r="G6" i="5"/>
  <c r="J6" i="5" s="1"/>
  <c r="P6" i="5" s="1"/>
  <c r="F6" i="5"/>
  <c r="I6" i="5" s="1"/>
  <c r="E6" i="5"/>
  <c r="H6" i="5" s="1"/>
  <c r="AW7" i="5" l="1"/>
  <c r="AW19" i="5" s="1"/>
  <c r="H19" i="5"/>
  <c r="I19" i="5"/>
  <c r="G19" i="5"/>
  <c r="C19" i="5"/>
  <c r="AE6" i="5"/>
  <c r="AH6" i="5"/>
  <c r="O6" i="5"/>
  <c r="L6" i="5"/>
  <c r="N6" i="5"/>
  <c r="K6" i="5"/>
  <c r="AV7" i="5"/>
  <c r="AV19" i="5" s="1"/>
  <c r="D19" i="5"/>
  <c r="AU7" i="5"/>
  <c r="AU19" i="5" l="1"/>
  <c r="T6" i="5"/>
  <c r="Q6" i="5"/>
  <c r="W6" i="5" s="1"/>
  <c r="Z6" i="5" s="1"/>
  <c r="U6" i="5"/>
  <c r="R6" i="5"/>
  <c r="X6" i="5" s="1"/>
  <c r="AA6" i="5" s="1"/>
  <c r="AQ6" i="5"/>
  <c r="AN6" i="5"/>
  <c r="AK6" i="5"/>
  <c r="AT6" i="5" s="1"/>
  <c r="AD6" i="5" l="1"/>
  <c r="AG6" i="5"/>
  <c r="AC6" i="5"/>
  <c r="AF6" i="5"/>
  <c r="AM6" i="5" l="1"/>
  <c r="AJ6" i="5"/>
  <c r="AS6" i="5" s="1"/>
  <c r="AP6" i="5"/>
  <c r="AL6" i="5"/>
  <c r="AI6" i="5"/>
  <c r="AR6" i="5" s="1"/>
  <c r="AO6" i="5"/>
  <c r="B18" i="4" l="1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X18" i="4"/>
  <c r="AY18" i="4"/>
  <c r="AW18" i="4" l="1"/>
  <c r="AU18" i="4"/>
  <c r="AV18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X17" i="4"/>
  <c r="AY17" i="4"/>
  <c r="AV17" i="4" l="1"/>
  <c r="AU17" i="4"/>
  <c r="AW17" i="4"/>
  <c r="B16" i="4" l="1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X16" i="4"/>
  <c r="AY16" i="4"/>
  <c r="AV16" i="4" l="1"/>
  <c r="AU16" i="4"/>
  <c r="AW16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X15" i="4"/>
  <c r="AY15" i="4"/>
  <c r="AV15" i="4" l="1"/>
  <c r="AW15" i="4"/>
  <c r="AU15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X14" i="4"/>
  <c r="AY14" i="4"/>
  <c r="AW14" i="4" l="1"/>
  <c r="AU14" i="4"/>
  <c r="AV14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X13" i="4"/>
  <c r="AY13" i="4"/>
  <c r="AU13" i="4" l="1"/>
  <c r="AW13" i="4"/>
  <c r="AV13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X12" i="4"/>
  <c r="AY12" i="4"/>
  <c r="AV12" i="4" l="1"/>
  <c r="AU12" i="4"/>
  <c r="AW12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X11" i="4"/>
  <c r="AY11" i="4"/>
  <c r="AW11" i="4" l="1"/>
  <c r="AV11" i="4"/>
  <c r="AU11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X10" i="4"/>
  <c r="AY10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X9" i="4"/>
  <c r="AY9" i="4"/>
  <c r="AW10" i="4" l="1"/>
  <c r="AV10" i="4"/>
  <c r="AU10" i="4"/>
  <c r="AW9" i="4"/>
  <c r="AV9" i="4"/>
  <c r="AU9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X8" i="4"/>
  <c r="AY8" i="4"/>
  <c r="AY7" i="4"/>
  <c r="AX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V6" i="4"/>
  <c r="S6" i="4"/>
  <c r="Y6" i="4" s="1"/>
  <c r="AB6" i="4" s="1"/>
  <c r="J6" i="4"/>
  <c r="P6" i="4" s="1"/>
  <c r="G6" i="4"/>
  <c r="F6" i="4"/>
  <c r="I6" i="4" s="1"/>
  <c r="E6" i="4"/>
  <c r="H6" i="4" s="1"/>
  <c r="N6" i="4" s="1"/>
  <c r="AO19" i="4" l="1"/>
  <c r="AP19" i="4"/>
  <c r="C19" i="4"/>
  <c r="K19" i="4"/>
  <c r="S19" i="4"/>
  <c r="AA19" i="4"/>
  <c r="AI19" i="4"/>
  <c r="AQ19" i="4"/>
  <c r="G19" i="4"/>
  <c r="W19" i="4"/>
  <c r="AX19" i="4"/>
  <c r="H19" i="4"/>
  <c r="X19" i="4"/>
  <c r="AF19" i="4"/>
  <c r="AY19" i="4"/>
  <c r="O19" i="4"/>
  <c r="AE19" i="4"/>
  <c r="AM19" i="4"/>
  <c r="P19" i="4"/>
  <c r="AW8" i="4"/>
  <c r="AJ19" i="4"/>
  <c r="L19" i="4"/>
  <c r="T19" i="4"/>
  <c r="AB19" i="4"/>
  <c r="B19" i="4"/>
  <c r="J19" i="4"/>
  <c r="R19" i="4"/>
  <c r="Z19" i="4"/>
  <c r="AH19" i="4"/>
  <c r="AV8" i="4"/>
  <c r="AN19" i="4"/>
  <c r="AU8" i="4"/>
  <c r="AR19" i="4"/>
  <c r="E19" i="4"/>
  <c r="M19" i="4"/>
  <c r="I19" i="4"/>
  <c r="Q19" i="4"/>
  <c r="Y19" i="4"/>
  <c r="AG19" i="4"/>
  <c r="AC19" i="4"/>
  <c r="AS19" i="4"/>
  <c r="U19" i="4"/>
  <c r="AK19" i="4"/>
  <c r="F19" i="4"/>
  <c r="N19" i="4"/>
  <c r="V19" i="4"/>
  <c r="AD19" i="4"/>
  <c r="AL19" i="4"/>
  <c r="AT19" i="4"/>
  <c r="AW7" i="4"/>
  <c r="AE6" i="4"/>
  <c r="AH6" i="4"/>
  <c r="O6" i="4"/>
  <c r="L6" i="4"/>
  <c r="D19" i="4"/>
  <c r="K6" i="4"/>
  <c r="AU7" i="4"/>
  <c r="AV7" i="4"/>
  <c r="AW19" i="4" l="1"/>
  <c r="AU19" i="4"/>
  <c r="AV19" i="4"/>
  <c r="U6" i="4"/>
  <c r="R6" i="4"/>
  <c r="X6" i="4" s="1"/>
  <c r="AA6" i="4" s="1"/>
  <c r="Q6" i="4"/>
  <c r="W6" i="4" s="1"/>
  <c r="Z6" i="4" s="1"/>
  <c r="T6" i="4"/>
  <c r="AN6" i="4"/>
  <c r="AK6" i="4"/>
  <c r="AT6" i="4" s="1"/>
  <c r="AQ6" i="4"/>
  <c r="AF6" i="4" l="1"/>
  <c r="AC6" i="4"/>
  <c r="AD6" i="4"/>
  <c r="AG6" i="4"/>
  <c r="AM6" i="4" l="1"/>
  <c r="AJ6" i="4"/>
  <c r="AS6" i="4" s="1"/>
  <c r="AP6" i="4"/>
  <c r="AO6" i="4"/>
  <c r="AL6" i="4"/>
  <c r="AI6" i="4"/>
  <c r="AR6" i="4" s="1"/>
</calcChain>
</file>

<file path=xl/sharedStrings.xml><?xml version="1.0" encoding="utf-8"?>
<sst xmlns="http://schemas.openxmlformats.org/spreadsheetml/2006/main" count="164" uniqueCount="80">
  <si>
    <t>Operator</t>
  </si>
  <si>
    <t xml:space="preserve">MGM Grand Detroit </t>
  </si>
  <si>
    <t>MotorCity Casino</t>
  </si>
  <si>
    <t>Greektown Casino</t>
  </si>
  <si>
    <t>Bay Mills Indian Community</t>
  </si>
  <si>
    <t xml:space="preserve">Grand Traverse Band of Ottawa and Chippewa Indians </t>
  </si>
  <si>
    <t>Keweenaw Bay Indian Community</t>
  </si>
  <si>
    <t>Little River Band of Ottawa Indians</t>
  </si>
  <si>
    <t xml:space="preserve">Sault Ste. Marie Tribe of Chippewa Indians </t>
  </si>
  <si>
    <t>All Internet Gaming Operators</t>
  </si>
  <si>
    <t>Casino Name</t>
  </si>
  <si>
    <t>MGM Grand Detroit</t>
  </si>
  <si>
    <t xml:space="preserve">Greektown Casino </t>
  </si>
  <si>
    <t>Bay Mills Resort &amp; Casino/ Kings Club Casino</t>
  </si>
  <si>
    <t>Leelenau Sands Casino/ Turtle Creek Casino</t>
  </si>
  <si>
    <t>Island Resort &amp; Casino</t>
  </si>
  <si>
    <t>Ojibwa Casino Resort/ Ojibwa II Casino</t>
  </si>
  <si>
    <t>Little River Casino Resort</t>
  </si>
  <si>
    <t>Odawa Casino Resort Petoskey/ Odawa Casino Mackinaw City</t>
  </si>
  <si>
    <t>Kewadin Casino/ Kewadin Vegas Casino/ Kewadin Shores Casino</t>
  </si>
  <si>
    <t>Platform Provider</t>
  </si>
  <si>
    <t xml:space="preserve"> BetMGM</t>
  </si>
  <si>
    <t>FanDuel</t>
  </si>
  <si>
    <t>Penn Sports Interactive / Barstool Sportsbook</t>
  </si>
  <si>
    <t xml:space="preserve"> DraftKings</t>
  </si>
  <si>
    <t>William Hill</t>
  </si>
  <si>
    <t>TwinSpires</t>
  </si>
  <si>
    <t>Golden Nugget Online Gaming</t>
  </si>
  <si>
    <t>Rush Street</t>
  </si>
  <si>
    <t>FoxBet</t>
  </si>
  <si>
    <t xml:space="preserve"> Wynn</t>
  </si>
  <si>
    <t>Month</t>
  </si>
  <si>
    <t>Adjusted Gross  Receipts</t>
  </si>
  <si>
    <t>Internet Gaming State Tax</t>
  </si>
  <si>
    <t>Internet Gaming State Payment</t>
  </si>
  <si>
    <t>Total Internet Gaming State Tax / Payment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</si>
  <si>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</si>
  <si>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</si>
  <si>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</si>
  <si>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</si>
  <si>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</si>
  <si>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</si>
  <si>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</si>
  <si>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</si>
  <si>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</si>
  <si>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</si>
  <si>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</si>
  <si>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</si>
  <si>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</si>
  <si>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Note 1:</t>
  </si>
  <si>
    <t>Internet Gaming tax/payment percentages fluctuate from 20% - 28% based on yearly Adjusted Gross Receipts totals.  Of the total tax/payment liability calculated, 70% (for commercial operators) and 80% (for tribal operators) is allocated to the state.</t>
  </si>
  <si>
    <t>Gross  Receipts</t>
  </si>
  <si>
    <t>Total Adjusted Gross Receipts</t>
  </si>
  <si>
    <t>Total Gross  Receipts</t>
  </si>
  <si>
    <t>Little Traverse Bay Bands of Odawa Indians</t>
  </si>
  <si>
    <t>Initial date of Operation launch</t>
  </si>
  <si>
    <t>Pokagon Band of Potawatomi Indians</t>
  </si>
  <si>
    <t>Four Winds Casino</t>
  </si>
  <si>
    <t>Pala Interactive</t>
  </si>
  <si>
    <t>Commercial Operators</t>
  </si>
  <si>
    <t>*</t>
  </si>
  <si>
    <t>As reported by operator</t>
  </si>
  <si>
    <t>City Wagering Taxes and Municipal Service Fees*</t>
  </si>
  <si>
    <t>Gun Lake Band of Pottawatomi Indians</t>
  </si>
  <si>
    <t>Gun Lake Casino</t>
  </si>
  <si>
    <t>Parx Interactive</t>
  </si>
  <si>
    <t>Tribal Operators</t>
  </si>
  <si>
    <t>Governing Body of Jurisdiction Payments*</t>
  </si>
  <si>
    <t xml:space="preserve">Lac Vieux Desert Band of Lake Superior Chippewa Indians </t>
  </si>
  <si>
    <t>Lac Vieux Desert Resort Casino</t>
  </si>
  <si>
    <t xml:space="preserve"> PointsBet</t>
  </si>
  <si>
    <t>FireKeepers Casino</t>
  </si>
  <si>
    <t>NYX Digital</t>
  </si>
  <si>
    <t>Nottawaseppi Huron Band of Pottawatomi Indians (FireKeepers Casino)</t>
  </si>
  <si>
    <t>Soaring Eagle Gaming</t>
  </si>
  <si>
    <t>Soaring Eagle Casino</t>
  </si>
  <si>
    <t>GAN</t>
  </si>
  <si>
    <t>2024 Internet Gaming Revenue and Tax/Payments</t>
  </si>
  <si>
    <t>Hannahville Indian Community</t>
  </si>
  <si>
    <t>2025 Internet Gaming Revenue and Tax/Payments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</si>
</sst>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96F6F"/>
        <bgColor indexed="64"/>
      </patternFill>
    </fill>
    <fill>
      <patternFill patternType="solid">
        <fgColor rgb="FF6F6FDB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F21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8BFFFF"/>
        <bgColor indexed="64"/>
      </patternFill>
    </fill>
    <fill>
      <patternFill patternType="solid">
        <fgColor rgb="FF009E00"/>
        <bgColor indexed="64"/>
      </patternFill>
    </fill>
    <fill>
      <patternFill patternType="solid">
        <fgColor rgb="FF30C29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4">
    <xf numFmtId="0" fontId="0" fillId="0" borderId="0" xfId="0"/>
    <xf numFmtId="164" fontId="4" fillId="0" borderId="6" xfId="1" applyNumberFormat="1" applyFont="1" applyFill="1" applyBorder="1" applyAlignment="1">
      <alignment horizontal="center"/>
    </xf>
    <xf numFmtId="164" fontId="4" fillId="0" borderId="7" xfId="1" applyNumberFormat="1" applyFont="1" applyFill="1" applyBorder="1" applyAlignment="1">
      <alignment horizontal="center"/>
    </xf>
    <xf numFmtId="164" fontId="4" fillId="0" borderId="8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0" fontId="0" fillId="0" borderId="18" xfId="0" applyBorder="1"/>
    <xf numFmtId="0" fontId="6" fillId="0" borderId="0" xfId="0" applyFont="1" applyAlignment="1">
      <alignment vertical="center" wrapText="1"/>
    </xf>
    <xf numFmtId="0" fontId="6" fillId="0" borderId="0" xfId="0" applyFont="1"/>
    <xf numFmtId="164" fontId="5" fillId="0" borderId="9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4" fillId="0" borderId="17" xfId="1" applyNumberFormat="1" applyFont="1" applyFill="1" applyBorder="1" applyAlignment="1">
      <alignment horizontal="center"/>
    </xf>
    <xf numFmtId="164" fontId="4" fillId="0" borderId="5" xfId="1" applyNumberFormat="1" applyFont="1" applyFill="1" applyBorder="1" applyAlignment="1">
      <alignment horizontal="center"/>
    </xf>
    <xf numFmtId="164" fontId="4" fillId="0" borderId="4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164" fontId="4" fillId="0" borderId="17" xfId="2" applyNumberFormat="1" applyFont="1" applyFill="1" applyBorder="1" applyAlignment="1">
      <alignment horizontal="center"/>
    </xf>
    <xf numFmtId="164" fontId="4" fillId="0" borderId="3" xfId="2" applyNumberFormat="1" applyFont="1" applyFill="1" applyBorder="1" applyAlignment="1">
      <alignment horizontal="center"/>
    </xf>
    <xf numFmtId="164" fontId="4" fillId="0" borderId="4" xfId="2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5" fillId="0" borderId="24" xfId="0" applyFont="1" applyBorder="1" applyAlignment="1">
      <alignment horizontal="center" vertical="center" wrapText="1"/>
    </xf>
    <xf numFmtId="17" fontId="4" fillId="0" borderId="22" xfId="0" applyNumberFormat="1" applyFont="1" applyBorder="1" applyAlignment="1">
      <alignment horizontal="left"/>
    </xf>
    <xf numFmtId="0" fontId="5" fillId="0" borderId="26" xfId="0" applyFont="1" applyBorder="1" applyAlignment="1">
      <alignment horizontal="right" vertical="center" wrapText="1"/>
    </xf>
    <xf numFmtId="164" fontId="5" fillId="0" borderId="21" xfId="1" applyNumberFormat="1" applyFont="1" applyFill="1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5" fillId="0" borderId="21" xfId="0" applyFont="1" applyBorder="1"/>
    <xf numFmtId="0" fontId="6" fillId="0" borderId="12" xfId="0" applyFont="1" applyBorder="1"/>
    <xf numFmtId="0" fontId="5" fillId="15" borderId="28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64" fontId="4" fillId="0" borderId="29" xfId="1" applyNumberFormat="1" applyFont="1" applyFill="1" applyBorder="1" applyAlignment="1">
      <alignment horizontal="center"/>
    </xf>
    <xf numFmtId="164" fontId="4" fillId="0" borderId="33" xfId="1" applyNumberFormat="1" applyFont="1" applyFill="1" applyBorder="1" applyAlignment="1">
      <alignment horizontal="center"/>
    </xf>
    <xf numFmtId="164" fontId="4" fillId="0" borderId="27" xfId="1" applyNumberFormat="1" applyFont="1" applyFill="1" applyBorder="1" applyAlignment="1">
      <alignment horizontal="center"/>
    </xf>
    <xf numFmtId="164" fontId="5" fillId="0" borderId="34" xfId="1" applyNumberFormat="1" applyFont="1" applyFill="1" applyBorder="1" applyAlignment="1">
      <alignment horizontal="center"/>
    </xf>
    <xf numFmtId="0" fontId="5" fillId="0" borderId="21" xfId="0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44" fontId="5" fillId="15" borderId="2" xfId="2" applyFont="1" applyFill="1" applyBorder="1"/>
    <xf numFmtId="0" fontId="5" fillId="15" borderId="23" xfId="0" applyFont="1" applyFill="1" applyBorder="1" applyAlignment="1">
      <alignment horizontal="center" vertical="center" wrapText="1"/>
    </xf>
    <xf numFmtId="44" fontId="5" fillId="15" borderId="35" xfId="0" applyNumberFormat="1" applyFont="1" applyFill="1" applyBorder="1"/>
    <xf numFmtId="44" fontId="5" fillId="15" borderId="39" xfId="0" applyNumberFormat="1" applyFont="1" applyFill="1" applyBorder="1"/>
    <xf numFmtId="164" fontId="4" fillId="0" borderId="41" xfId="1" applyNumberFormat="1" applyFont="1" applyFill="1" applyBorder="1" applyAlignment="1">
      <alignment horizontal="center"/>
    </xf>
    <xf numFmtId="164" fontId="4" fillId="0" borderId="5" xfId="2" applyNumberFormat="1" applyFont="1" applyFill="1" applyBorder="1" applyAlignment="1">
      <alignment horizontal="center"/>
    </xf>
    <xf numFmtId="164" fontId="5" fillId="0" borderId="42" xfId="1" applyNumberFormat="1" applyFont="1" applyFill="1" applyBorder="1" applyAlignment="1">
      <alignment horizontal="center"/>
    </xf>
    <xf numFmtId="164" fontId="5" fillId="0" borderId="43" xfId="1" applyNumberFormat="1" applyFont="1" applyFill="1" applyBorder="1" applyAlignment="1">
      <alignment horizontal="center"/>
    </xf>
    <xf numFmtId="164" fontId="5" fillId="0" borderId="44" xfId="1" applyNumberFormat="1" applyFont="1" applyFill="1" applyBorder="1" applyAlignment="1">
      <alignment horizontal="center"/>
    </xf>
    <xf numFmtId="165" fontId="2" fillId="10" borderId="25" xfId="0" applyNumberFormat="1" applyFont="1" applyFill="1" applyBorder="1" applyAlignment="1">
      <alignment horizontal="center" vertical="center" wrapText="1"/>
    </xf>
    <xf numFmtId="165" fontId="2" fillId="10" borderId="19" xfId="0" applyNumberFormat="1" applyFont="1" applyFill="1" applyBorder="1" applyAlignment="1">
      <alignment horizontal="center" vertical="center" wrapText="1"/>
    </xf>
    <xf numFmtId="165" fontId="2" fillId="10" borderId="20" xfId="0" applyNumberFormat="1" applyFont="1" applyFill="1" applyBorder="1" applyAlignment="1">
      <alignment horizontal="center" vertical="center" wrapText="1"/>
    </xf>
    <xf numFmtId="165" fontId="2" fillId="11" borderId="25" xfId="0" applyNumberFormat="1" applyFont="1" applyFill="1" applyBorder="1" applyAlignment="1">
      <alignment horizontal="center" vertical="center" wrapText="1"/>
    </xf>
    <xf numFmtId="165" fontId="2" fillId="11" borderId="19" xfId="0" applyNumberFormat="1" applyFont="1" applyFill="1" applyBorder="1" applyAlignment="1">
      <alignment horizontal="center" vertical="center" wrapText="1"/>
    </xf>
    <xf numFmtId="165" fontId="2" fillId="11" borderId="20" xfId="0" applyNumberFormat="1" applyFont="1" applyFill="1" applyBorder="1" applyAlignment="1">
      <alignment horizontal="center" vertical="center" wrapText="1"/>
    </xf>
    <xf numFmtId="165" fontId="2" fillId="14" borderId="25" xfId="0" applyNumberFormat="1" applyFont="1" applyFill="1" applyBorder="1" applyAlignment="1">
      <alignment horizontal="center" vertical="center" wrapText="1"/>
    </xf>
    <xf numFmtId="165" fontId="2" fillId="14" borderId="19" xfId="0" applyNumberFormat="1" applyFont="1" applyFill="1" applyBorder="1" applyAlignment="1">
      <alignment horizontal="center" vertical="center" wrapText="1"/>
    </xf>
    <xf numFmtId="165" fontId="2" fillId="14" borderId="2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2" fillId="8" borderId="25" xfId="0" applyNumberFormat="1" applyFont="1" applyFill="1" applyBorder="1" applyAlignment="1">
      <alignment horizontal="center" vertical="center" wrapText="1"/>
    </xf>
    <xf numFmtId="165" fontId="2" fillId="8" borderId="19" xfId="0" applyNumberFormat="1" applyFont="1" applyFill="1" applyBorder="1" applyAlignment="1">
      <alignment horizontal="center" vertical="center" wrapText="1"/>
    </xf>
    <xf numFmtId="165" fontId="2" fillId="8" borderId="20" xfId="0" applyNumberFormat="1" applyFont="1" applyFill="1" applyBorder="1" applyAlignment="1">
      <alignment horizontal="center" vertical="center" wrapText="1"/>
    </xf>
    <xf numFmtId="165" fontId="2" fillId="9" borderId="25" xfId="0" applyNumberFormat="1" applyFont="1" applyFill="1" applyBorder="1" applyAlignment="1">
      <alignment horizontal="center" vertical="center" wrapText="1"/>
    </xf>
    <xf numFmtId="165" fontId="2" fillId="9" borderId="19" xfId="0" applyNumberFormat="1" applyFont="1" applyFill="1" applyBorder="1" applyAlignment="1">
      <alignment horizontal="center" vertical="center" wrapText="1"/>
    </xf>
    <xf numFmtId="165" fontId="2" fillId="9" borderId="20" xfId="0" applyNumberFormat="1" applyFont="1" applyFill="1" applyBorder="1" applyAlignment="1">
      <alignment horizontal="center" vertical="center" wrapText="1"/>
    </xf>
    <xf numFmtId="165" fontId="2" fillId="17" borderId="25" xfId="0" applyNumberFormat="1" applyFont="1" applyFill="1" applyBorder="1" applyAlignment="1">
      <alignment horizontal="center" vertical="center" wrapText="1"/>
    </xf>
    <xf numFmtId="165" fontId="2" fillId="17" borderId="19" xfId="0" applyNumberFormat="1" applyFont="1" applyFill="1" applyBorder="1" applyAlignment="1">
      <alignment horizontal="center" vertical="center" wrapText="1"/>
    </xf>
    <xf numFmtId="165" fontId="2" fillId="17" borderId="20" xfId="0" applyNumberFormat="1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4" borderId="25" xfId="0" applyFont="1" applyFill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center" vertical="center" wrapText="1"/>
    </xf>
    <xf numFmtId="0" fontId="2" fillId="19" borderId="25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25" xfId="0" applyFont="1" applyFill="1" applyBorder="1" applyAlignment="1">
      <alignment horizontal="center" vertical="center" wrapText="1"/>
    </xf>
    <xf numFmtId="165" fontId="2" fillId="3" borderId="25" xfId="0" applyNumberFormat="1" applyFont="1" applyFill="1" applyBorder="1" applyAlignment="1">
      <alignment horizontal="center" vertical="center" wrapText="1"/>
    </xf>
    <xf numFmtId="165" fontId="2" fillId="3" borderId="19" xfId="0" applyNumberFormat="1" applyFont="1" applyFill="1" applyBorder="1" applyAlignment="1">
      <alignment horizontal="center" vertical="center" wrapText="1"/>
    </xf>
    <xf numFmtId="165" fontId="2" fillId="3" borderId="20" xfId="0" applyNumberFormat="1" applyFont="1" applyFill="1" applyBorder="1" applyAlignment="1">
      <alignment horizontal="center" vertical="center" wrapText="1"/>
    </xf>
    <xf numFmtId="165" fontId="2" fillId="4" borderId="25" xfId="0" applyNumberFormat="1" applyFont="1" applyFill="1" applyBorder="1" applyAlignment="1">
      <alignment horizontal="center" vertical="center" wrapText="1"/>
    </xf>
    <xf numFmtId="165" fontId="2" fillId="4" borderId="19" xfId="0" applyNumberFormat="1" applyFont="1" applyFill="1" applyBorder="1" applyAlignment="1">
      <alignment horizontal="center" vertical="center" wrapText="1"/>
    </xf>
    <xf numFmtId="165" fontId="2" fillId="4" borderId="20" xfId="0" applyNumberFormat="1" applyFont="1" applyFill="1" applyBorder="1" applyAlignment="1">
      <alignment horizontal="center" vertical="center" wrapText="1"/>
    </xf>
    <xf numFmtId="165" fontId="2" fillId="5" borderId="25" xfId="0" applyNumberFormat="1" applyFont="1" applyFill="1" applyBorder="1" applyAlignment="1">
      <alignment horizontal="center" vertical="center" wrapText="1"/>
    </xf>
    <xf numFmtId="165" fontId="2" fillId="5" borderId="19" xfId="0" applyNumberFormat="1" applyFont="1" applyFill="1" applyBorder="1" applyAlignment="1">
      <alignment horizontal="center" vertical="center" wrapText="1"/>
    </xf>
    <xf numFmtId="165" fontId="2" fillId="5" borderId="20" xfId="0" applyNumberFormat="1" applyFont="1" applyFill="1" applyBorder="1" applyAlignment="1">
      <alignment horizontal="center" vertical="center" wrapText="1"/>
    </xf>
    <xf numFmtId="165" fontId="2" fillId="6" borderId="25" xfId="0" applyNumberFormat="1" applyFont="1" applyFill="1" applyBorder="1" applyAlignment="1">
      <alignment horizontal="center" vertical="center" wrapText="1"/>
    </xf>
    <xf numFmtId="165" fontId="2" fillId="6" borderId="19" xfId="0" applyNumberFormat="1" applyFont="1" applyFill="1" applyBorder="1" applyAlignment="1">
      <alignment horizontal="center" vertical="center" wrapText="1"/>
    </xf>
    <xf numFmtId="165" fontId="2" fillId="6" borderId="20" xfId="0" applyNumberFormat="1" applyFont="1" applyFill="1" applyBorder="1" applyAlignment="1">
      <alignment horizontal="center" vertical="center" wrapText="1"/>
    </xf>
    <xf numFmtId="165" fontId="2" fillId="18" borderId="25" xfId="0" applyNumberFormat="1" applyFont="1" applyFill="1" applyBorder="1" applyAlignment="1">
      <alignment horizontal="center" vertical="center" wrapText="1"/>
    </xf>
    <xf numFmtId="165" fontId="2" fillId="18" borderId="19" xfId="0" applyNumberFormat="1" applyFont="1" applyFill="1" applyBorder="1" applyAlignment="1">
      <alignment horizontal="center" vertical="center" wrapText="1"/>
    </xf>
    <xf numFmtId="165" fontId="2" fillId="18" borderId="20" xfId="0" applyNumberFormat="1" applyFont="1" applyFill="1" applyBorder="1" applyAlignment="1">
      <alignment horizontal="center" vertical="center" wrapText="1"/>
    </xf>
    <xf numFmtId="165" fontId="2" fillId="7" borderId="25" xfId="0" applyNumberFormat="1" applyFont="1" applyFill="1" applyBorder="1" applyAlignment="1">
      <alignment horizontal="center" vertical="center" wrapText="1"/>
    </xf>
    <xf numFmtId="165" fontId="2" fillId="7" borderId="19" xfId="0" applyNumberFormat="1" applyFont="1" applyFill="1" applyBorder="1" applyAlignment="1">
      <alignment horizontal="center" vertical="center" wrapText="1"/>
    </xf>
    <xf numFmtId="165" fontId="2" fillId="7" borderId="20" xfId="0" applyNumberFormat="1" applyFont="1" applyFill="1" applyBorder="1" applyAlignment="1">
      <alignment horizontal="center" vertical="center" wrapText="1"/>
    </xf>
    <xf numFmtId="165" fontId="2" fillId="16" borderId="25" xfId="0" applyNumberFormat="1" applyFont="1" applyFill="1" applyBorder="1" applyAlignment="1">
      <alignment horizontal="center" vertical="center" wrapText="1"/>
    </xf>
    <xf numFmtId="165" fontId="2" fillId="16" borderId="19" xfId="0" applyNumberFormat="1" applyFont="1" applyFill="1" applyBorder="1" applyAlignment="1">
      <alignment horizontal="center" vertical="center" wrapText="1"/>
    </xf>
    <xf numFmtId="165" fontId="2" fillId="16" borderId="20" xfId="0" applyNumberFormat="1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18" borderId="25" xfId="0" applyFont="1" applyFill="1" applyBorder="1" applyAlignment="1">
      <alignment horizontal="center" vertical="center" wrapText="1"/>
    </xf>
    <xf numFmtId="0" fontId="2" fillId="18" borderId="19" xfId="0" applyFont="1" applyFill="1" applyBorder="1" applyAlignment="1">
      <alignment horizontal="center" vertical="center" wrapText="1"/>
    </xf>
    <xf numFmtId="0" fontId="2" fillId="18" borderId="20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13" borderId="18" xfId="0" applyFont="1" applyFill="1" applyBorder="1" applyAlignment="1">
      <alignment horizontal="center" vertical="center" wrapText="1"/>
    </xf>
    <xf numFmtId="0" fontId="2" fillId="13" borderId="21" xfId="0" applyFont="1" applyFill="1" applyBorder="1" applyAlignment="1">
      <alignment horizontal="center" vertical="center" wrapText="1"/>
    </xf>
    <xf numFmtId="0" fontId="2" fillId="13" borderId="23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" fillId="13" borderId="15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center" vertical="center" wrapText="1"/>
    </xf>
    <xf numFmtId="0" fontId="2" fillId="15" borderId="39" xfId="0" applyFont="1" applyFill="1" applyBorder="1" applyAlignment="1">
      <alignment horizontal="center" vertical="center" wrapText="1"/>
    </xf>
    <xf numFmtId="0" fontId="2" fillId="15" borderId="40" xfId="0" applyFont="1" applyFill="1" applyBorder="1" applyAlignment="1">
      <alignment horizontal="center" vertical="center" wrapText="1"/>
    </xf>
    <xf numFmtId="0" fontId="2" fillId="15" borderId="36" xfId="0" applyFont="1" applyFill="1" applyBorder="1" applyAlignment="1">
      <alignment horizontal="center" vertical="center" wrapText="1"/>
    </xf>
    <xf numFmtId="0" fontId="2" fillId="15" borderId="37" xfId="0" applyFont="1" applyFill="1" applyBorder="1" applyAlignment="1">
      <alignment horizontal="center" vertical="center" wrapText="1"/>
    </xf>
    <xf numFmtId="0" fontId="2" fillId="15" borderId="38" xfId="0" applyFont="1" applyFill="1" applyBorder="1" applyAlignment="1">
      <alignment horizontal="center" vertical="center" wrapText="1"/>
    </xf>
    <xf numFmtId="165" fontId="2" fillId="19" borderId="25" xfId="0" applyNumberFormat="1" applyFont="1" applyFill="1" applyBorder="1" applyAlignment="1">
      <alignment horizontal="center" vertical="center" wrapText="1"/>
    </xf>
    <xf numFmtId="165" fontId="2" fillId="19" borderId="19" xfId="0" applyNumberFormat="1" applyFont="1" applyFill="1" applyBorder="1" applyAlignment="1">
      <alignment horizontal="center" vertical="center" wrapText="1"/>
    </xf>
    <xf numFmtId="165" fontId="2" fillId="19" borderId="20" xfId="0" applyNumberFormat="1" applyFont="1" applyFill="1" applyBorder="1" applyAlignment="1">
      <alignment horizontal="center" vertical="center" wrapText="1"/>
    </xf>
    <xf numFmtId="165" fontId="2" fillId="12" borderId="25" xfId="0" applyNumberFormat="1" applyFont="1" applyFill="1" applyBorder="1" applyAlignment="1">
      <alignment horizontal="center" vertical="center" wrapText="1"/>
    </xf>
    <xf numFmtId="165" fontId="2" fillId="12" borderId="19" xfId="0" applyNumberFormat="1" applyFont="1" applyFill="1" applyBorder="1" applyAlignment="1">
      <alignment horizontal="center" vertical="center" wrapText="1"/>
    </xf>
    <xf numFmtId="165" fontId="2" fillId="12" borderId="2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5%20Internet%20Gaming.xls" TargetMode="External"/><Relationship Id="rId1" Type="http://schemas.openxmlformats.org/officeDocument/2006/relationships/externalLinkPath" Target="/Audit&amp;Budget/2025%20Internet%20Gaming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4%20Internet%20Gaming.xls" TargetMode="External"/><Relationship Id="rId1" Type="http://schemas.openxmlformats.org/officeDocument/2006/relationships/externalLinkPath" Target="/Audit&amp;Budget/2024%20Internet%20Gam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Form and pmt Submission Track"/>
      <sheetName val="Bay Mills Indian Community"/>
      <sheetName val="FireKeepers"/>
      <sheetName val="Grnd Traverse Band of Otta &amp; Ch"/>
      <sheetName val="Greektown_Penn"/>
      <sheetName val="Gun Lake Band"/>
      <sheetName val="Hannahville Indian Community"/>
      <sheetName val="Keweenaw Bay Indian Community"/>
      <sheetName val="Lac Vieux"/>
      <sheetName val="Little River Band of Ottawa Ind"/>
      <sheetName val="Little Traverse Bay Band of Oda"/>
      <sheetName val="MGM Grand Detroit"/>
      <sheetName val="MotorCity Casino"/>
      <sheetName val="Pokagon Band of Potawatomi Ind"/>
      <sheetName val="Sault Ste. Marie Tribe of Chipp"/>
      <sheetName val="Soaring Eagle Gaming"/>
    </sheetNames>
    <sheetDataSet>
      <sheetData sheetId="0"/>
      <sheetData sheetId="1"/>
      <sheetData sheetId="2">
        <row r="4">
          <cell r="U4">
            <v>4995876.4579999996</v>
          </cell>
          <cell r="V4">
            <v>10166071.127999999</v>
          </cell>
          <cell r="X4">
            <v>1592851.5721249988</v>
          </cell>
        </row>
        <row r="5">
          <cell r="U5">
            <v>4737981.7740000011</v>
          </cell>
          <cell r="V5">
            <v>9985033.1490000002</v>
          </cell>
          <cell r="X5">
            <v>1495845.1943750021</v>
          </cell>
        </row>
        <row r="6">
          <cell r="U6">
            <v>5980219.1360000009</v>
          </cell>
          <cell r="V6">
            <v>11394346.401000001</v>
          </cell>
          <cell r="X6">
            <v>1696638.1556250006</v>
          </cell>
        </row>
        <row r="7">
          <cell r="U7">
            <v>5636652.9299999997</v>
          </cell>
          <cell r="V7">
            <v>10987133.862</v>
          </cell>
          <cell r="X7">
            <v>1634990.158000001</v>
          </cell>
        </row>
      </sheetData>
      <sheetData sheetId="3"/>
      <sheetData sheetId="4">
        <row r="5">
          <cell r="L5">
            <v>42224225.390000105</v>
          </cell>
          <cell r="R5">
            <v>39690771.870000102</v>
          </cell>
          <cell r="W5">
            <v>8346732.8959999997</v>
          </cell>
        </row>
        <row r="6">
          <cell r="L6">
            <v>27794904.599999905</v>
          </cell>
          <cell r="R6">
            <v>26127210.319999903</v>
          </cell>
          <cell r="W6">
            <v>5852495.1119999997</v>
          </cell>
        </row>
        <row r="7">
          <cell r="L7">
            <v>41147969.139999866</v>
          </cell>
          <cell r="R7">
            <v>38679090.989999868</v>
          </cell>
          <cell r="W7">
            <v>8664116.3840000015</v>
          </cell>
        </row>
        <row r="8">
          <cell r="L8">
            <v>42535768.350000143</v>
          </cell>
          <cell r="R8">
            <v>39983622.250000142</v>
          </cell>
          <cell r="W8">
            <v>8956331.3840000015</v>
          </cell>
        </row>
      </sheetData>
      <sheetData sheetId="5">
        <row r="5">
          <cell r="L5">
            <v>2283278.7699999958</v>
          </cell>
          <cell r="R5">
            <v>2146282.0399999958</v>
          </cell>
          <cell r="W5">
            <v>343405.12800000003</v>
          </cell>
        </row>
        <row r="6">
          <cell r="L6">
            <v>1870648.2199999988</v>
          </cell>
          <cell r="R6">
            <v>1758409.3299999989</v>
          </cell>
          <cell r="W6">
            <v>281345.49599999998</v>
          </cell>
        </row>
        <row r="7">
          <cell r="L7">
            <v>2267035.6699999943</v>
          </cell>
          <cell r="R7">
            <v>2131013.5299999942</v>
          </cell>
          <cell r="W7">
            <v>373533.44</v>
          </cell>
        </row>
        <row r="8">
          <cell r="L8">
            <v>1544534.9499999955</v>
          </cell>
          <cell r="R8">
            <v>1451862.8499999954</v>
          </cell>
          <cell r="W8">
            <v>255527.86400000003</v>
          </cell>
        </row>
      </sheetData>
      <sheetData sheetId="6">
        <row r="5">
          <cell r="L5">
            <v>16106024.340000033</v>
          </cell>
          <cell r="R5">
            <v>15139662.880000032</v>
          </cell>
          <cell r="W5">
            <v>2847284.4879999999</v>
          </cell>
        </row>
        <row r="6">
          <cell r="L6">
            <v>16774539.670000017</v>
          </cell>
          <cell r="R6">
            <v>15768067.290000016</v>
          </cell>
          <cell r="W6">
            <v>3532047.0720000002</v>
          </cell>
        </row>
        <row r="7">
          <cell r="L7">
            <v>16818512.469999969</v>
          </cell>
          <cell r="R7">
            <v>17183274.65999997</v>
          </cell>
          <cell r="W7">
            <v>3849053.5200000005</v>
          </cell>
        </row>
        <row r="8">
          <cell r="L8">
            <v>16061504.969999969</v>
          </cell>
          <cell r="R8">
            <v>15097814.669999968</v>
          </cell>
          <cell r="W8">
            <v>3381910.4880000004</v>
          </cell>
        </row>
      </sheetData>
      <sheetData sheetId="7">
        <row r="5">
          <cell r="L5">
            <v>6258359.0799999833</v>
          </cell>
          <cell r="R5">
            <v>5882857.5399999833</v>
          </cell>
          <cell r="W5">
            <v>849960.06199999992</v>
          </cell>
        </row>
        <row r="6">
          <cell r="L6">
            <v>5255469.9099999964</v>
          </cell>
          <cell r="R6">
            <v>4940141.719999996</v>
          </cell>
          <cell r="W6">
            <v>811825.80499999993</v>
          </cell>
        </row>
        <row r="7">
          <cell r="L7">
            <v>7288860.1800000072</v>
          </cell>
          <cell r="R7">
            <v>6851528.5700000068</v>
          </cell>
          <cell r="W7">
            <v>1326421.5859999999</v>
          </cell>
        </row>
        <row r="8">
          <cell r="L8">
            <v>6645484.8799999952</v>
          </cell>
          <cell r="R8">
            <v>6246755.7899999954</v>
          </cell>
          <cell r="W8">
            <v>1224364.1340000001</v>
          </cell>
        </row>
      </sheetData>
      <sheetData sheetId="8">
        <row r="5">
          <cell r="L5">
            <v>3183233.3599999957</v>
          </cell>
          <cell r="R5">
            <v>2992239.3599999957</v>
          </cell>
          <cell r="W5">
            <v>478758.29600000003</v>
          </cell>
        </row>
        <row r="6">
          <cell r="L6">
            <v>3822619.1800000034</v>
          </cell>
          <cell r="R6">
            <v>3593262.0300000035</v>
          </cell>
          <cell r="W6">
            <v>616289.94400000002</v>
          </cell>
        </row>
        <row r="7">
          <cell r="L7">
            <v>3610814.75</v>
          </cell>
          <cell r="R7">
            <v>3394165.87</v>
          </cell>
          <cell r="W7">
            <v>629047.87199999997</v>
          </cell>
        </row>
        <row r="8">
          <cell r="L8">
            <v>3774523.2800000012</v>
          </cell>
          <cell r="R8">
            <v>3548051.8800000013</v>
          </cell>
          <cell r="W8">
            <v>762112.97600000002</v>
          </cell>
        </row>
      </sheetData>
      <sheetData sheetId="9">
        <row r="5">
          <cell r="L5">
            <v>634246.71999999881</v>
          </cell>
          <cell r="R5">
            <v>596191.91999999876</v>
          </cell>
          <cell r="W5">
            <v>95390.704000000012</v>
          </cell>
        </row>
        <row r="6">
          <cell r="L6">
            <v>717553.8900000006</v>
          </cell>
          <cell r="R6">
            <v>674500.66000000061</v>
          </cell>
          <cell r="W6">
            <v>107920.10400000001</v>
          </cell>
        </row>
        <row r="7">
          <cell r="L7">
            <v>647623.34000000358</v>
          </cell>
          <cell r="R7">
            <v>608765.94000000355</v>
          </cell>
          <cell r="W7">
            <v>97402.552000000011</v>
          </cell>
        </row>
        <row r="8">
          <cell r="L8">
            <v>638898.03000000119</v>
          </cell>
          <cell r="R8">
            <v>600564.15000000119</v>
          </cell>
          <cell r="W8">
            <v>96090.26400000001</v>
          </cell>
        </row>
      </sheetData>
      <sheetData sheetId="10">
        <row r="5">
          <cell r="L5">
            <v>11569210.539999962</v>
          </cell>
          <cell r="R5">
            <v>10875057.909999961</v>
          </cell>
          <cell r="W5">
            <v>1910012.0480000002</v>
          </cell>
        </row>
        <row r="6">
          <cell r="L6">
            <v>9494804.8300000131</v>
          </cell>
          <cell r="R6">
            <v>8925116.540000014</v>
          </cell>
          <cell r="W6">
            <v>1981227.0320000001</v>
          </cell>
        </row>
        <row r="7">
          <cell r="L7">
            <v>11838560.399999976</v>
          </cell>
          <cell r="R7">
            <v>11128246.769999975</v>
          </cell>
          <cell r="W7">
            <v>2492727.2800000003</v>
          </cell>
        </row>
        <row r="8">
          <cell r="L8">
            <v>7310431.5300000012</v>
          </cell>
          <cell r="R8">
            <v>6871805.6400000015</v>
          </cell>
          <cell r="W8">
            <v>1539284.4640000002</v>
          </cell>
        </row>
      </sheetData>
      <sheetData sheetId="11">
        <row r="5">
          <cell r="L5">
            <v>7787405.6599999964</v>
          </cell>
          <cell r="R5">
            <v>7320161.3199999966</v>
          </cell>
          <cell r="W5">
            <v>1224348.392</v>
          </cell>
        </row>
        <row r="6">
          <cell r="L6">
            <v>8196112.7199999988</v>
          </cell>
          <cell r="R6">
            <v>7704345.959999999</v>
          </cell>
          <cell r="W6">
            <v>1597141.2400000002</v>
          </cell>
        </row>
        <row r="7">
          <cell r="L7">
            <v>9195645.4899999797</v>
          </cell>
          <cell r="R7">
            <v>8596342.7599999793</v>
          </cell>
          <cell r="W7">
            <v>1925580.7760000003</v>
          </cell>
        </row>
        <row r="8">
          <cell r="L8">
            <v>8955750.4399999976</v>
          </cell>
          <cell r="R8">
            <v>8418405.4099999983</v>
          </cell>
          <cell r="W8">
            <v>1885722.8160000001</v>
          </cell>
        </row>
      </sheetData>
      <sheetData sheetId="12">
        <row r="5">
          <cell r="L5">
            <v>16148899.76000005</v>
          </cell>
          <cell r="R5">
            <v>15179965.77000005</v>
          </cell>
          <cell r="W5">
            <v>2856312.3360000001</v>
          </cell>
        </row>
        <row r="6">
          <cell r="L6">
            <v>14995179.379999995</v>
          </cell>
          <cell r="R6">
            <v>14095468.619999995</v>
          </cell>
          <cell r="W6">
            <v>3157384.9680000003</v>
          </cell>
        </row>
        <row r="7">
          <cell r="L7">
            <v>17328006.209999979</v>
          </cell>
          <cell r="R7">
            <v>16288325.839999979</v>
          </cell>
          <cell r="W7">
            <v>3648584.9840000006</v>
          </cell>
        </row>
        <row r="8">
          <cell r="L8">
            <v>16285401.949999988</v>
          </cell>
          <cell r="R8">
            <v>15308277.829999989</v>
          </cell>
          <cell r="W8">
            <v>3429054.2320000003</v>
          </cell>
        </row>
      </sheetData>
      <sheetData sheetId="13">
        <row r="5">
          <cell r="L5">
            <v>2775536.8599999994</v>
          </cell>
          <cell r="R5">
            <v>2609004.6499999994</v>
          </cell>
          <cell r="W5">
            <v>417440.74400000001</v>
          </cell>
        </row>
        <row r="6">
          <cell r="L6">
            <v>2379165.2199999988</v>
          </cell>
          <cell r="R6">
            <v>2236415.3099999987</v>
          </cell>
          <cell r="W6">
            <v>371353.16800000006</v>
          </cell>
        </row>
        <row r="7">
          <cell r="L7">
            <v>2664101.8399999961</v>
          </cell>
          <cell r="R7">
            <v>2504255.719999996</v>
          </cell>
          <cell r="W7">
            <v>440749.00800000003</v>
          </cell>
        </row>
        <row r="8">
          <cell r="L8">
            <v>2253841.8999999985</v>
          </cell>
          <cell r="R8">
            <v>2118611.3899999987</v>
          </cell>
          <cell r="W8">
            <v>396368.2</v>
          </cell>
        </row>
      </sheetData>
      <sheetData sheetId="14">
        <row r="5">
          <cell r="L5">
            <v>66409156.819999933</v>
          </cell>
          <cell r="R5">
            <v>62424607.409999937</v>
          </cell>
          <cell r="W5">
            <v>11759223.048999999</v>
          </cell>
        </row>
        <row r="6">
          <cell r="L6">
            <v>60336116.50999999</v>
          </cell>
          <cell r="R6">
            <v>56715949.519999988</v>
          </cell>
          <cell r="W6">
            <v>11116326.108999999</v>
          </cell>
        </row>
        <row r="7">
          <cell r="L7">
            <v>68978831.330000162</v>
          </cell>
          <cell r="R7">
            <v>64840101.450000159</v>
          </cell>
          <cell r="W7">
            <v>12708659.887</v>
          </cell>
        </row>
        <row r="8">
          <cell r="L8">
            <v>64943918.25999999</v>
          </cell>
          <cell r="R8">
            <v>61047283.159999989</v>
          </cell>
          <cell r="W8">
            <v>11965267.502999999</v>
          </cell>
        </row>
      </sheetData>
      <sheetData sheetId="15">
        <row r="5">
          <cell r="L5">
            <v>62894320.019999981</v>
          </cell>
          <cell r="R5">
            <v>59120660.819999978</v>
          </cell>
          <cell r="W5">
            <v>11111649.521</v>
          </cell>
        </row>
        <row r="6">
          <cell r="L6">
            <v>61714387.570000172</v>
          </cell>
          <cell r="R6">
            <v>58011524.310000174</v>
          </cell>
          <cell r="W6">
            <v>11370258.766999999</v>
          </cell>
        </row>
        <row r="7">
          <cell r="L7">
            <v>68127045.129999876</v>
          </cell>
          <cell r="R7">
            <v>64039422.429999873</v>
          </cell>
          <cell r="W7">
            <v>12551726.796</v>
          </cell>
        </row>
        <row r="8">
          <cell r="L8">
            <v>67558695.420000076</v>
          </cell>
          <cell r="R8">
            <v>63505173.69000008</v>
          </cell>
          <cell r="W8">
            <v>12447014.040999999</v>
          </cell>
        </row>
      </sheetData>
      <sheetData sheetId="16">
        <row r="5">
          <cell r="L5">
            <v>3806967.3700000048</v>
          </cell>
          <cell r="R5">
            <v>3578549.3300000047</v>
          </cell>
          <cell r="W5">
            <v>572567.89600000007</v>
          </cell>
        </row>
        <row r="6">
          <cell r="L6">
            <v>3740897.5</v>
          </cell>
          <cell r="R6">
            <v>3516443.65</v>
          </cell>
          <cell r="W6">
            <v>612150.87199999997</v>
          </cell>
        </row>
        <row r="7">
          <cell r="L7">
            <v>3937215.8699999899</v>
          </cell>
          <cell r="R7">
            <v>3700982.9199999897</v>
          </cell>
          <cell r="W7">
            <v>708844.22400000005</v>
          </cell>
        </row>
        <row r="8">
          <cell r="L8">
            <v>3697243.549999997</v>
          </cell>
          <cell r="R8">
            <v>3475408.9299999969</v>
          </cell>
          <cell r="W8">
            <v>759227.21600000001</v>
          </cell>
        </row>
      </sheetData>
      <sheetData sheetId="17">
        <row r="5">
          <cell r="L5">
            <v>2685770.8599999994</v>
          </cell>
          <cell r="R5">
            <v>2524624.6099999994</v>
          </cell>
          <cell r="W5">
            <v>403939.93599999999</v>
          </cell>
        </row>
        <row r="6">
          <cell r="L6">
            <v>2921293.8299999982</v>
          </cell>
          <cell r="R6">
            <v>2746016.1999999983</v>
          </cell>
          <cell r="W6">
            <v>459692.84800000006</v>
          </cell>
        </row>
        <row r="7">
          <cell r="L7">
            <v>3291468.1800000072</v>
          </cell>
          <cell r="R7">
            <v>3093980.0900000073</v>
          </cell>
          <cell r="W7">
            <v>550374.43200000003</v>
          </cell>
        </row>
        <row r="8">
          <cell r="L8">
            <v>3147189.0299999937</v>
          </cell>
          <cell r="R8">
            <v>2987062.5699999938</v>
          </cell>
          <cell r="W8">
            <v>595142.95199999993</v>
          </cell>
        </row>
      </sheetData>
      <sheetData sheetId="18">
        <row r="5">
          <cell r="L5">
            <v>3384117.8199999928</v>
          </cell>
          <cell r="R5">
            <v>3045706.0399999926</v>
          </cell>
          <cell r="W5">
            <v>487312.96799999999</v>
          </cell>
        </row>
        <row r="6">
          <cell r="L6">
            <v>2513560.2699999958</v>
          </cell>
          <cell r="R6">
            <v>2262204.239999996</v>
          </cell>
          <cell r="W6">
            <v>382879.24</v>
          </cell>
        </row>
        <row r="7">
          <cell r="L7">
            <v>3379256.4200000018</v>
          </cell>
          <cell r="R7">
            <v>3041330.7800000017</v>
          </cell>
          <cell r="W7">
            <v>540862.07200000004</v>
          </cell>
        </row>
        <row r="8">
          <cell r="L8">
            <v>2757751.1000000015</v>
          </cell>
          <cell r="R8">
            <v>2481975.9900000016</v>
          </cell>
          <cell r="W8">
            <v>489838.864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Form and pmt Submission Track"/>
      <sheetName val="Bay Mills Indian Community"/>
      <sheetName val="FireKeepers"/>
      <sheetName val="Grnd Traverse Band of Otta &amp; Ch"/>
      <sheetName val="Greektown_Penn"/>
      <sheetName val="Gun Lake Band"/>
      <sheetName val="Hannahville Indian Community"/>
      <sheetName val="Keweenaw Bay Indian Community"/>
      <sheetName val="Lac Vieux"/>
      <sheetName val="Little River Band of Ottawa Ind"/>
      <sheetName val="Little Traverse Bay Band of Oda"/>
      <sheetName val="MGM Grand Detroit"/>
      <sheetName val="MotorCity Casino"/>
      <sheetName val="Pokagon Band of Potawatomi Ind"/>
      <sheetName val="Sault Ste. Marie Tribe of Chipp"/>
      <sheetName val="Soaring Eagle Gaming"/>
      <sheetName val="Sheet2"/>
      <sheetName val="Sheet1"/>
    </sheetNames>
    <sheetDataSet>
      <sheetData sheetId="0"/>
      <sheetData sheetId="1"/>
      <sheetData sheetId="2">
        <row r="4">
          <cell r="U4">
            <v>3554168.1880000001</v>
          </cell>
          <cell r="V4">
            <v>6769185.7770000007</v>
          </cell>
          <cell r="X4">
            <v>1083881.1960000002</v>
          </cell>
        </row>
        <row r="5">
          <cell r="U5">
            <v>3936912.324</v>
          </cell>
          <cell r="V5">
            <v>7756736.3369999994</v>
          </cell>
          <cell r="X5">
            <v>1165153.6943750007</v>
          </cell>
        </row>
        <row r="6">
          <cell r="U6">
            <v>4651060.7980000004</v>
          </cell>
          <cell r="V6">
            <v>8929186.227</v>
          </cell>
          <cell r="X6">
            <v>1332380.0412500026</v>
          </cell>
        </row>
        <row r="7">
          <cell r="U7">
            <v>4316080.5259999996</v>
          </cell>
          <cell r="V7">
            <v>7945674.5010000002</v>
          </cell>
          <cell r="X7">
            <v>1182392.0390000003</v>
          </cell>
        </row>
        <row r="8">
          <cell r="U8">
            <v>4498334.3380000005</v>
          </cell>
          <cell r="V8">
            <v>8165670.7559999991</v>
          </cell>
          <cell r="X8">
            <v>1215129.5767499993</v>
          </cell>
        </row>
        <row r="9">
          <cell r="U9">
            <v>4325032.5159999998</v>
          </cell>
          <cell r="V9">
            <v>7310604.3570000008</v>
          </cell>
          <cell r="X9">
            <v>1087887.5532499987</v>
          </cell>
        </row>
        <row r="10">
          <cell r="U10">
            <v>4505913.8280000007</v>
          </cell>
          <cell r="V10">
            <v>7696251.2879999997</v>
          </cell>
          <cell r="X10">
            <v>1145275.4893750031</v>
          </cell>
        </row>
        <row r="11">
          <cell r="U11">
            <v>4602689.1440000003</v>
          </cell>
          <cell r="V11">
            <v>7945072.7549999999</v>
          </cell>
          <cell r="X11">
            <v>1182302.493249997</v>
          </cell>
        </row>
        <row r="12">
          <cell r="U12">
            <v>4832603.9399999995</v>
          </cell>
          <cell r="V12">
            <v>8056877.9700000007</v>
          </cell>
          <cell r="X12">
            <v>1198940.1741249985</v>
          </cell>
        </row>
        <row r="13">
          <cell r="U13">
            <v>5189871.7560000001</v>
          </cell>
          <cell r="V13">
            <v>8891823.1380000003</v>
          </cell>
          <cell r="X13">
            <v>1323187.9666250017</v>
          </cell>
        </row>
        <row r="14">
          <cell r="U14">
            <v>5221494.7740000011</v>
          </cell>
          <cell r="V14">
            <v>9243817.7850000001</v>
          </cell>
          <cell r="X14">
            <v>1375568.1228750004</v>
          </cell>
        </row>
        <row r="15">
          <cell r="U15">
            <v>5671988.7139999997</v>
          </cell>
          <cell r="V15">
            <v>9937978.5269999988</v>
          </cell>
          <cell r="X15">
            <v>1478865.8523750002</v>
          </cell>
        </row>
      </sheetData>
      <sheetData sheetId="3"/>
      <sheetData sheetId="4">
        <row r="5">
          <cell r="L5">
            <v>36278725.179999828</v>
          </cell>
          <cell r="R5">
            <v>32650852.659999829</v>
          </cell>
          <cell r="W5">
            <v>6769791</v>
          </cell>
        </row>
        <row r="6">
          <cell r="L6">
            <v>36884777.24000001</v>
          </cell>
          <cell r="R6">
            <v>33196299.520000011</v>
          </cell>
          <cell r="W6">
            <v>7435971.0879999995</v>
          </cell>
        </row>
        <row r="7">
          <cell r="L7">
            <v>40424983.180000067</v>
          </cell>
          <cell r="R7">
            <v>36382484.860000066</v>
          </cell>
          <cell r="W7">
            <v>8149676.608</v>
          </cell>
        </row>
        <row r="8">
          <cell r="L8">
            <v>38503700.359999895</v>
          </cell>
          <cell r="R8">
            <v>35177188.119999893</v>
          </cell>
          <cell r="W8">
            <v>7879690.1359999999</v>
          </cell>
        </row>
        <row r="9">
          <cell r="L9">
            <v>34921178.230000019</v>
          </cell>
          <cell r="R9">
            <v>31429060.410000019</v>
          </cell>
          <cell r="W9">
            <v>7040109.5280000009</v>
          </cell>
        </row>
        <row r="10">
          <cell r="L10">
            <v>32526222.149999976</v>
          </cell>
          <cell r="R10">
            <v>29273599.929999977</v>
          </cell>
          <cell r="W10">
            <v>6557286.3840000005</v>
          </cell>
        </row>
        <row r="11">
          <cell r="L11">
            <v>37104823.849999905</v>
          </cell>
          <cell r="R11">
            <v>33394341.469999906</v>
          </cell>
          <cell r="W11">
            <v>7480332.4879999999</v>
          </cell>
        </row>
        <row r="12">
          <cell r="L12">
            <v>36648510.690000057</v>
          </cell>
          <cell r="R12">
            <v>32878507.420000054</v>
          </cell>
          <cell r="W12">
            <v>7364785.6640000008</v>
          </cell>
        </row>
        <row r="13">
          <cell r="L13">
            <v>38227349.190000057</v>
          </cell>
          <cell r="R13">
            <v>34404614.270000055</v>
          </cell>
          <cell r="W13">
            <v>7706633.6000000006</v>
          </cell>
        </row>
        <row r="14">
          <cell r="L14">
            <v>40006475.980000019</v>
          </cell>
          <cell r="R14">
            <v>36005828.380000018</v>
          </cell>
          <cell r="W14">
            <v>8065305.5599999996</v>
          </cell>
        </row>
        <row r="15">
          <cell r="L15">
            <v>41582404.769999981</v>
          </cell>
          <cell r="R15">
            <v>37361632.339999981</v>
          </cell>
          <cell r="W15">
            <v>8369005.6400000006</v>
          </cell>
        </row>
        <row r="16">
          <cell r="L16">
            <v>41560489.899999857</v>
          </cell>
          <cell r="R16">
            <v>37466972.859999858</v>
          </cell>
          <cell r="W16">
            <v>8392601.9199999999</v>
          </cell>
        </row>
      </sheetData>
      <sheetData sheetId="5">
        <row r="5">
          <cell r="L5">
            <v>2030420.4799999967</v>
          </cell>
          <cell r="R5">
            <v>1827378.4299999967</v>
          </cell>
          <cell r="W5">
            <v>292380.55200000003</v>
          </cell>
        </row>
        <row r="6">
          <cell r="L6">
            <v>1830762.4099999964</v>
          </cell>
          <cell r="R6">
            <v>1647686.1699999964</v>
          </cell>
          <cell r="W6">
            <v>263629.78399999999</v>
          </cell>
        </row>
        <row r="7">
          <cell r="L7">
            <v>2495674.6700000018</v>
          </cell>
          <cell r="R7">
            <v>2246107.2000000016</v>
          </cell>
          <cell r="W7">
            <v>386915.90400000004</v>
          </cell>
        </row>
        <row r="8">
          <cell r="L8">
            <v>2020316.2199999988</v>
          </cell>
          <cell r="R8">
            <v>1818284.5999999987</v>
          </cell>
          <cell r="W8">
            <v>320018.08799999999</v>
          </cell>
        </row>
        <row r="9">
          <cell r="L9">
            <v>2387397.3399999961</v>
          </cell>
          <cell r="R9">
            <v>2148657.6099999961</v>
          </cell>
          <cell r="W9">
            <v>405173.56000000006</v>
          </cell>
        </row>
        <row r="10">
          <cell r="L10">
            <v>1761994.1599999964</v>
          </cell>
          <cell r="R10">
            <v>1585794.7399999965</v>
          </cell>
          <cell r="W10">
            <v>324855.12800000003</v>
          </cell>
        </row>
        <row r="11">
          <cell r="L11">
            <v>2013518.3500000015</v>
          </cell>
          <cell r="R11">
            <v>1812166.5200000014</v>
          </cell>
          <cell r="W11">
            <v>394307.84000000003</v>
          </cell>
        </row>
        <row r="12">
          <cell r="L12">
            <v>1839994.9200000018</v>
          </cell>
          <cell r="R12">
            <v>1655995.4300000018</v>
          </cell>
          <cell r="W12">
            <v>370942.97600000002</v>
          </cell>
        </row>
        <row r="13">
          <cell r="L13">
            <v>1587583.8000000045</v>
          </cell>
          <cell r="R13">
            <v>1428825.4200000046</v>
          </cell>
          <cell r="W13">
            <v>320056.89600000001</v>
          </cell>
        </row>
        <row r="14">
          <cell r="L14">
            <v>2181064.7800000012</v>
          </cell>
          <cell r="R14">
            <v>1962958.3100000012</v>
          </cell>
          <cell r="W14">
            <v>439702.66399999999</v>
          </cell>
        </row>
        <row r="15">
          <cell r="L15">
            <v>1848297.1200000048</v>
          </cell>
          <cell r="R15">
            <v>1663467.4100000048</v>
          </cell>
          <cell r="W15">
            <v>372616.696</v>
          </cell>
        </row>
        <row r="16">
          <cell r="L16">
            <v>1944368.4699999988</v>
          </cell>
          <cell r="R16">
            <v>1749931.6299999987</v>
          </cell>
          <cell r="W16">
            <v>391984.68800000002</v>
          </cell>
        </row>
      </sheetData>
      <sheetData sheetId="6">
        <row r="5">
          <cell r="L5">
            <v>10229945.149999976</v>
          </cell>
          <cell r="R5">
            <v>9206950.6299999766</v>
          </cell>
          <cell r="W5">
            <v>1575734.52</v>
          </cell>
        </row>
        <row r="6">
          <cell r="L6">
            <v>10731750.019999981</v>
          </cell>
          <cell r="R6">
            <v>9658575.0199999809</v>
          </cell>
          <cell r="W6">
            <v>2106143.2239999999</v>
          </cell>
        </row>
        <row r="7">
          <cell r="L7">
            <v>11280475.430000007</v>
          </cell>
          <cell r="R7">
            <v>10152427.890000008</v>
          </cell>
          <cell r="W7">
            <v>2274143.8480000002</v>
          </cell>
        </row>
        <row r="8">
          <cell r="L8">
            <v>11287043.189999998</v>
          </cell>
          <cell r="R8">
            <v>10158338.869999997</v>
          </cell>
          <cell r="W8">
            <v>2275467.9040000001</v>
          </cell>
        </row>
        <row r="9">
          <cell r="L9">
            <v>11841619.199999988</v>
          </cell>
          <cell r="R9">
            <v>10657457.279999988</v>
          </cell>
          <cell r="W9">
            <v>2387270.432</v>
          </cell>
        </row>
        <row r="10">
          <cell r="L10">
            <v>11505615.020000041</v>
          </cell>
          <cell r="R10">
            <v>10355053.520000041</v>
          </cell>
          <cell r="W10">
            <v>2319531.9920000001</v>
          </cell>
        </row>
        <row r="11">
          <cell r="L11">
            <v>11475711.460000038</v>
          </cell>
          <cell r="R11">
            <v>10328140.310000038</v>
          </cell>
          <cell r="W11">
            <v>2313503.432</v>
          </cell>
        </row>
        <row r="12">
          <cell r="L12">
            <v>12618794.599999964</v>
          </cell>
          <cell r="R12">
            <v>11356915.139999963</v>
          </cell>
          <cell r="W12">
            <v>2543948.9920000006</v>
          </cell>
        </row>
        <row r="13">
          <cell r="L13">
            <v>12976519.280000031</v>
          </cell>
          <cell r="R13">
            <v>11678867.350000031</v>
          </cell>
          <cell r="W13">
            <v>2616066.2880000002</v>
          </cell>
        </row>
        <row r="14">
          <cell r="L14">
            <v>14312439.939999998</v>
          </cell>
          <cell r="R14">
            <v>12881195.949999997</v>
          </cell>
          <cell r="W14">
            <v>2885387.8960000002</v>
          </cell>
        </row>
        <row r="15">
          <cell r="L15">
            <v>13965712.75</v>
          </cell>
          <cell r="R15">
            <v>12569141.48</v>
          </cell>
          <cell r="W15">
            <v>2815487.6880000001</v>
          </cell>
        </row>
        <row r="16">
          <cell r="L16">
            <v>15873301.139999986</v>
          </cell>
          <cell r="R16">
            <v>14285971.019999985</v>
          </cell>
          <cell r="W16">
            <v>3200057.5120000001</v>
          </cell>
        </row>
      </sheetData>
      <sheetData sheetId="7">
        <row r="5">
          <cell r="L5">
            <v>5092337.0300000012</v>
          </cell>
          <cell r="R5">
            <v>4583103.330000001</v>
          </cell>
          <cell r="W5">
            <v>649797.91099999996</v>
          </cell>
        </row>
        <row r="6">
          <cell r="L6">
            <v>4869917.5699999928</v>
          </cell>
          <cell r="R6">
            <v>4382925.8099999931</v>
          </cell>
          <cell r="W6">
            <v>688494.98199999996</v>
          </cell>
        </row>
        <row r="7">
          <cell r="L7">
            <v>5247717.0899999738</v>
          </cell>
          <cell r="R7">
            <v>4722945.3799999738</v>
          </cell>
          <cell r="W7">
            <v>868746.10900000005</v>
          </cell>
        </row>
        <row r="8">
          <cell r="L8">
            <v>4604253.2199999988</v>
          </cell>
          <cell r="R8">
            <v>4143827.899999999</v>
          </cell>
          <cell r="W8">
            <v>812190.26699999999</v>
          </cell>
        </row>
        <row r="9">
          <cell r="L9">
            <v>4883423.6099999845</v>
          </cell>
          <cell r="R9">
            <v>4395081.2499999842</v>
          </cell>
          <cell r="W9">
            <v>861435.92499999993</v>
          </cell>
        </row>
        <row r="10">
          <cell r="L10">
            <v>3601407.1100000143</v>
          </cell>
          <cell r="R10">
            <v>3241266.4000000143</v>
          </cell>
          <cell r="W10">
            <v>635288.21299999999</v>
          </cell>
        </row>
        <row r="11">
          <cell r="L11">
            <v>4407074.6599999964</v>
          </cell>
          <cell r="R11">
            <v>3966367.1899999967</v>
          </cell>
          <cell r="W11">
            <v>777407.96699999995</v>
          </cell>
        </row>
        <row r="12">
          <cell r="L12">
            <v>4260322.9900000095</v>
          </cell>
          <cell r="R12">
            <v>3834290.6900000097</v>
          </cell>
          <cell r="W12">
            <v>751520.97299999988</v>
          </cell>
        </row>
        <row r="13">
          <cell r="L13">
            <v>4368770.8199999928</v>
          </cell>
          <cell r="R13">
            <v>3931893.7399999928</v>
          </cell>
          <cell r="W13">
            <v>770651.17499999993</v>
          </cell>
        </row>
        <row r="14">
          <cell r="L14">
            <v>5281607.2899999917</v>
          </cell>
          <cell r="R14">
            <v>4753446.5599999912</v>
          </cell>
          <cell r="W14">
            <v>931675.52799999993</v>
          </cell>
        </row>
        <row r="15">
          <cell r="L15">
            <v>5508542.3100000024</v>
          </cell>
          <cell r="R15">
            <v>4957688.0800000019</v>
          </cell>
          <cell r="W15">
            <v>971706.86199999985</v>
          </cell>
        </row>
        <row r="16">
          <cell r="L16">
            <v>5571346.4600000083</v>
          </cell>
          <cell r="R16">
            <v>5014211.810000008</v>
          </cell>
          <cell r="W16">
            <v>982785.51699999999</v>
          </cell>
        </row>
      </sheetData>
      <sheetData sheetId="8">
        <row r="5">
          <cell r="L5">
            <v>2207153.0899999961</v>
          </cell>
          <cell r="R5">
            <v>1986437.7799999961</v>
          </cell>
          <cell r="W5">
            <v>317830.04800000001</v>
          </cell>
        </row>
        <row r="6">
          <cell r="L6">
            <v>2715964.2500000088</v>
          </cell>
          <cell r="R6">
            <v>2444367.8300000089</v>
          </cell>
          <cell r="W6">
            <v>397991.74400000001</v>
          </cell>
        </row>
        <row r="7">
          <cell r="L7">
            <v>3197827.8100000024</v>
          </cell>
          <cell r="R7">
            <v>2878045.0300000021</v>
          </cell>
          <cell r="W7">
            <v>506535.92800000007</v>
          </cell>
        </row>
        <row r="8">
          <cell r="L8">
            <v>2658513.0600000024</v>
          </cell>
          <cell r="R8">
            <v>2392661.7500000023</v>
          </cell>
          <cell r="W8">
            <v>448332.66399999999</v>
          </cell>
        </row>
        <row r="9">
          <cell r="L9">
            <v>2358000.7900000066</v>
          </cell>
          <cell r="R9">
            <v>2103627.7700000065</v>
          </cell>
          <cell r="W9">
            <v>432778.77600000001</v>
          </cell>
        </row>
        <row r="10">
          <cell r="L10">
            <v>2672779.8999999985</v>
          </cell>
          <cell r="R10">
            <v>2405501.9099999983</v>
          </cell>
          <cell r="W10">
            <v>535714.67200000002</v>
          </cell>
        </row>
        <row r="11">
          <cell r="L11">
            <v>2402755.3800000027</v>
          </cell>
          <cell r="R11">
            <v>2164337.1400000025</v>
          </cell>
          <cell r="W11">
            <v>484811.52000000002</v>
          </cell>
        </row>
        <row r="12">
          <cell r="L12">
            <v>2603215.0399999991</v>
          </cell>
          <cell r="R12">
            <v>2342893.5399999991</v>
          </cell>
          <cell r="W12">
            <v>524808.152</v>
          </cell>
        </row>
        <row r="13">
          <cell r="L13">
            <v>2114769.2800000012</v>
          </cell>
          <cell r="R13">
            <v>1903292.3500000013</v>
          </cell>
          <cell r="W13">
            <v>426337.48800000001</v>
          </cell>
        </row>
        <row r="14">
          <cell r="L14">
            <v>3065088.9000000078</v>
          </cell>
          <cell r="R14">
            <v>2758580.0100000077</v>
          </cell>
          <cell r="W14">
            <v>617921.92000000004</v>
          </cell>
        </row>
        <row r="15">
          <cell r="L15">
            <v>2583489.6199999987</v>
          </cell>
          <cell r="R15">
            <v>2325140.6599999988</v>
          </cell>
          <cell r="W15">
            <v>520831.50400000002</v>
          </cell>
        </row>
        <row r="16">
          <cell r="L16">
            <v>3296705.4899999974</v>
          </cell>
          <cell r="R16">
            <v>2967034.9399999976</v>
          </cell>
          <cell r="W16">
            <v>664615.82400000002</v>
          </cell>
        </row>
      </sheetData>
      <sheetData sheetId="9">
        <row r="5">
          <cell r="L5">
            <v>1679234.1199999973</v>
          </cell>
          <cell r="R5">
            <v>1511310.7099999974</v>
          </cell>
          <cell r="W5">
            <v>241809.71200000003</v>
          </cell>
        </row>
        <row r="6">
          <cell r="L6">
            <v>1390242.6499999985</v>
          </cell>
          <cell r="R6">
            <v>1251218.3799999985</v>
          </cell>
          <cell r="W6">
            <v>200194.94400000002</v>
          </cell>
        </row>
        <row r="7">
          <cell r="L7">
            <v>1817823.7299999967</v>
          </cell>
          <cell r="R7">
            <v>1636041.3599999966</v>
          </cell>
          <cell r="W7">
            <v>268143.74400000001</v>
          </cell>
        </row>
        <row r="8">
          <cell r="L8">
            <v>1214062.1400000006</v>
          </cell>
          <cell r="R8">
            <v>1092655.9300000006</v>
          </cell>
          <cell r="W8">
            <v>192307.44</v>
          </cell>
        </row>
        <row r="9">
          <cell r="L9">
            <v>1088094.7199999988</v>
          </cell>
          <cell r="R9">
            <v>979285.24999999884</v>
          </cell>
          <cell r="W9">
            <v>172354.2</v>
          </cell>
        </row>
        <row r="10">
          <cell r="L10">
            <v>749479.01000000164</v>
          </cell>
          <cell r="R10">
            <v>674531.11000000162</v>
          </cell>
          <cell r="W10">
            <v>118717.47200000001</v>
          </cell>
        </row>
        <row r="11">
          <cell r="L11">
            <v>835618.46999999881</v>
          </cell>
          <cell r="R11">
            <v>752056.61999999883</v>
          </cell>
          <cell r="W11">
            <v>132361.96799999999</v>
          </cell>
        </row>
        <row r="12">
          <cell r="L12">
            <v>809054</v>
          </cell>
          <cell r="R12">
            <v>728148.6</v>
          </cell>
          <cell r="W12">
            <v>138158.12</v>
          </cell>
        </row>
        <row r="13">
          <cell r="L13">
            <v>941463.30999999866</v>
          </cell>
          <cell r="R13">
            <v>847316.9799999987</v>
          </cell>
          <cell r="W13">
            <v>162684.85600000003</v>
          </cell>
        </row>
        <row r="14">
          <cell r="L14">
            <v>611070.37000000104</v>
          </cell>
          <cell r="R14">
            <v>549963.33000000101</v>
          </cell>
          <cell r="W14">
            <v>105953.416</v>
          </cell>
        </row>
        <row r="15">
          <cell r="L15">
            <v>588181.08000000194</v>
          </cell>
          <cell r="R15">
            <v>529362.97000000195</v>
          </cell>
          <cell r="W15">
            <v>110107.496</v>
          </cell>
        </row>
        <row r="16">
          <cell r="L16">
            <v>824238.5</v>
          </cell>
          <cell r="R16">
            <v>741814.65</v>
          </cell>
          <cell r="W16">
            <v>154297.448</v>
          </cell>
        </row>
      </sheetData>
      <sheetData sheetId="10">
        <row r="5">
          <cell r="L5">
            <v>6783138.7299999893</v>
          </cell>
          <cell r="R5">
            <v>6104824.8599999892</v>
          </cell>
          <cell r="W5">
            <v>1010449.176</v>
          </cell>
        </row>
        <row r="6">
          <cell r="L6">
            <v>4624566.5900000036</v>
          </cell>
          <cell r="R6">
            <v>4162109.9300000034</v>
          </cell>
          <cell r="W6">
            <v>773073.26399999997</v>
          </cell>
        </row>
        <row r="7">
          <cell r="L7">
            <v>7736540.0900000036</v>
          </cell>
          <cell r="R7">
            <v>6962886.0800000038</v>
          </cell>
          <cell r="W7">
            <v>1531957.4400000002</v>
          </cell>
        </row>
        <row r="8">
          <cell r="L8">
            <v>2918423.4699999988</v>
          </cell>
          <cell r="R8">
            <v>2626581.1199999987</v>
          </cell>
          <cell r="W8">
            <v>588354.16799999995</v>
          </cell>
        </row>
        <row r="9">
          <cell r="L9">
            <v>8664230.9699999988</v>
          </cell>
          <cell r="R9">
            <v>7797807.8699999992</v>
          </cell>
          <cell r="W9">
            <v>1746708.9680000001</v>
          </cell>
        </row>
        <row r="10">
          <cell r="L10">
            <v>8796595.0600000024</v>
          </cell>
          <cell r="R10">
            <v>7916935.5600000024</v>
          </cell>
          <cell r="W10">
            <v>1773393.568</v>
          </cell>
        </row>
        <row r="11">
          <cell r="L11">
            <v>6981270.8000000119</v>
          </cell>
          <cell r="R11">
            <v>6283143.7200000118</v>
          </cell>
          <cell r="W11">
            <v>1407424.192</v>
          </cell>
        </row>
        <row r="12">
          <cell r="L12">
            <v>7410519.8799999952</v>
          </cell>
          <cell r="R12">
            <v>6666913.6899999948</v>
          </cell>
          <cell r="W12">
            <v>1493388.6640000001</v>
          </cell>
        </row>
        <row r="13">
          <cell r="L13">
            <v>9318262.5600000024</v>
          </cell>
          <cell r="R13">
            <v>8386691.7300000023</v>
          </cell>
          <cell r="W13">
            <v>1878618.9440000001</v>
          </cell>
        </row>
        <row r="14">
          <cell r="L14">
            <v>9123438.8400000036</v>
          </cell>
          <cell r="R14">
            <v>8211094.9500000039</v>
          </cell>
          <cell r="W14">
            <v>1839285.2719999999</v>
          </cell>
        </row>
        <row r="15">
          <cell r="L15">
            <v>9451191.5099999905</v>
          </cell>
          <cell r="R15">
            <v>8496147.1399999913</v>
          </cell>
          <cell r="W15">
            <v>1903136.9600000002</v>
          </cell>
        </row>
        <row r="16">
          <cell r="L16">
            <v>11142686.979999989</v>
          </cell>
          <cell r="R16">
            <v>10028418.27999999</v>
          </cell>
          <cell r="W16">
            <v>2246365.696</v>
          </cell>
        </row>
      </sheetData>
      <sheetData sheetId="11">
        <row r="5">
          <cell r="L5">
            <v>1832765.3599999994</v>
          </cell>
          <cell r="R5">
            <v>1649488.8199999994</v>
          </cell>
          <cell r="W5">
            <v>263918.20800000004</v>
          </cell>
        </row>
        <row r="6">
          <cell r="L6">
            <v>1862070.3900000006</v>
          </cell>
          <cell r="R6">
            <v>1675863.3500000006</v>
          </cell>
          <cell r="W6">
            <v>268138.136</v>
          </cell>
        </row>
        <row r="7">
          <cell r="L7">
            <v>3108301.0100000054</v>
          </cell>
          <cell r="R7">
            <v>2797470.9100000053</v>
          </cell>
          <cell r="W7">
            <v>481560.51200000005</v>
          </cell>
        </row>
        <row r="8">
          <cell r="L8">
            <v>3251687.4600000083</v>
          </cell>
          <cell r="R8">
            <v>2926518.7200000081</v>
          </cell>
          <cell r="W8">
            <v>531856.76</v>
          </cell>
        </row>
        <row r="9">
          <cell r="L9">
            <v>3645529.3299999982</v>
          </cell>
          <cell r="R9">
            <v>3280976.3899999983</v>
          </cell>
          <cell r="W9">
            <v>672517.64800000004</v>
          </cell>
        </row>
        <row r="10">
          <cell r="L10">
            <v>3957617.0700000077</v>
          </cell>
          <cell r="R10">
            <v>3561855.3700000076</v>
          </cell>
          <cell r="W10">
            <v>797855.60000000009</v>
          </cell>
        </row>
        <row r="11">
          <cell r="L11">
            <v>4019159.0199999958</v>
          </cell>
          <cell r="R11">
            <v>3617243.1199999959</v>
          </cell>
          <cell r="W11">
            <v>810262.45600000001</v>
          </cell>
        </row>
        <row r="12">
          <cell r="L12">
            <v>3741452.5300000012</v>
          </cell>
          <cell r="R12">
            <v>3367307.2800000012</v>
          </cell>
          <cell r="W12">
            <v>754276.83200000005</v>
          </cell>
        </row>
        <row r="13">
          <cell r="L13">
            <v>5694635.9299999774</v>
          </cell>
          <cell r="R13">
            <v>5125172.3299999777</v>
          </cell>
          <cell r="W13">
            <v>1148038.6000000001</v>
          </cell>
        </row>
        <row r="14">
          <cell r="L14">
            <v>6433596.9499999881</v>
          </cell>
          <cell r="R14">
            <v>5790237.2599999886</v>
          </cell>
          <cell r="W14">
            <v>1297013.1440000001</v>
          </cell>
        </row>
        <row r="15">
          <cell r="L15">
            <v>7153024.2599999905</v>
          </cell>
          <cell r="R15">
            <v>6438210.9499999909</v>
          </cell>
          <cell r="W15">
            <v>1442159.2560000001</v>
          </cell>
        </row>
        <row r="16">
          <cell r="L16">
            <v>7928445.1499999762</v>
          </cell>
          <cell r="R16">
            <v>7135600.6399999764</v>
          </cell>
          <cell r="W16">
            <v>1598374.544</v>
          </cell>
        </row>
      </sheetData>
      <sheetData sheetId="12">
        <row r="5">
          <cell r="L5">
            <v>11483044.439999973</v>
          </cell>
          <cell r="R5">
            <v>10334739.999999974</v>
          </cell>
          <cell r="W5">
            <v>1797625.92</v>
          </cell>
        </row>
        <row r="6">
          <cell r="L6">
            <v>12121656.009999996</v>
          </cell>
          <cell r="R6">
            <v>10909490.399999997</v>
          </cell>
          <cell r="W6">
            <v>2417081.6880000001</v>
          </cell>
        </row>
        <row r="7">
          <cell r="L7">
            <v>12792439.160000011</v>
          </cell>
          <cell r="R7">
            <v>11513195.250000011</v>
          </cell>
          <cell r="W7">
            <v>2578955.736</v>
          </cell>
        </row>
        <row r="8">
          <cell r="L8">
            <v>12451777.509999992</v>
          </cell>
          <cell r="R8">
            <v>11206599.759999992</v>
          </cell>
          <cell r="W8">
            <v>2510278.344</v>
          </cell>
        </row>
        <row r="9">
          <cell r="L9">
            <v>12518670.149999985</v>
          </cell>
          <cell r="R9">
            <v>11266803.129999986</v>
          </cell>
          <cell r="W9">
            <v>2523763.9040000001</v>
          </cell>
        </row>
        <row r="10">
          <cell r="L10">
            <v>12266727.870000005</v>
          </cell>
          <cell r="R10">
            <v>11040055.090000005</v>
          </cell>
          <cell r="W10">
            <v>2472972.3360000001</v>
          </cell>
        </row>
        <row r="11">
          <cell r="L11">
            <v>12721009.709999979</v>
          </cell>
          <cell r="R11">
            <v>11448908.729999978</v>
          </cell>
          <cell r="W11">
            <v>2564555.5600000005</v>
          </cell>
        </row>
        <row r="12">
          <cell r="L12">
            <v>13029329.610000014</v>
          </cell>
          <cell r="R12">
            <v>11726396.650000013</v>
          </cell>
          <cell r="W12">
            <v>2626712.8480000002</v>
          </cell>
        </row>
        <row r="13">
          <cell r="L13">
            <v>12307014.49000001</v>
          </cell>
          <cell r="R13">
            <v>11076313.04000001</v>
          </cell>
          <cell r="W13">
            <v>2481094.12</v>
          </cell>
        </row>
        <row r="14">
          <cell r="L14">
            <v>14234569.050000012</v>
          </cell>
          <cell r="R14">
            <v>12811112.150000012</v>
          </cell>
          <cell r="W14">
            <v>2869689.12</v>
          </cell>
        </row>
        <row r="15">
          <cell r="L15">
            <v>14267430.080000043</v>
          </cell>
          <cell r="R15">
            <v>12840687.070000043</v>
          </cell>
          <cell r="W15">
            <v>2876313.9040000001</v>
          </cell>
        </row>
        <row r="16">
          <cell r="L16">
            <v>16157411.789999962</v>
          </cell>
          <cell r="R16">
            <v>14541670.609999962</v>
          </cell>
          <cell r="W16">
            <v>3257334.216</v>
          </cell>
        </row>
      </sheetData>
      <sheetData sheetId="13">
        <row r="5">
          <cell r="L5">
            <v>2900993.8900000006</v>
          </cell>
          <cell r="R5">
            <v>2610894.5000000005</v>
          </cell>
          <cell r="W5">
            <v>417743.12000000005</v>
          </cell>
        </row>
        <row r="6">
          <cell r="L6">
            <v>2963518.0699999928</v>
          </cell>
          <cell r="R6">
            <v>2667166.2599999928</v>
          </cell>
          <cell r="W6">
            <v>447195.576</v>
          </cell>
        </row>
        <row r="7">
          <cell r="L7">
            <v>3094732.950000003</v>
          </cell>
          <cell r="R7">
            <v>2785259.6600000029</v>
          </cell>
          <cell r="W7">
            <v>491218.82400000002</v>
          </cell>
        </row>
        <row r="8">
          <cell r="L8">
            <v>2994453.25</v>
          </cell>
          <cell r="R8">
            <v>2695007.92</v>
          </cell>
          <cell r="W8">
            <v>529574.77599999995</v>
          </cell>
        </row>
        <row r="9">
          <cell r="L9">
            <v>2909652.5399999917</v>
          </cell>
          <cell r="R9">
            <v>2618687.2899999917</v>
          </cell>
          <cell r="W9">
            <v>566719.20799999998</v>
          </cell>
        </row>
        <row r="10">
          <cell r="L10">
            <v>2554992.7299999967</v>
          </cell>
          <cell r="R10">
            <v>2299493.4599999967</v>
          </cell>
          <cell r="W10">
            <v>515086.53600000008</v>
          </cell>
        </row>
        <row r="11">
          <cell r="L11">
            <v>2697898.4299999997</v>
          </cell>
          <cell r="R11">
            <v>2428108.5799999996</v>
          </cell>
          <cell r="W11">
            <v>543896.32000000007</v>
          </cell>
        </row>
        <row r="12">
          <cell r="L12">
            <v>2778574.5099999979</v>
          </cell>
          <cell r="R12">
            <v>2500717.0599999977</v>
          </cell>
          <cell r="W12">
            <v>560160.62400000007</v>
          </cell>
        </row>
        <row r="13">
          <cell r="L13">
            <v>2549469.0600000024</v>
          </cell>
          <cell r="R13">
            <v>2294522.1500000022</v>
          </cell>
          <cell r="W13">
            <v>513972.95999999996</v>
          </cell>
        </row>
        <row r="14">
          <cell r="L14">
            <v>2593567.3999999985</v>
          </cell>
          <cell r="R14">
            <v>2334210.6599999983</v>
          </cell>
          <cell r="W14">
            <v>522863.18400000001</v>
          </cell>
        </row>
        <row r="15">
          <cell r="L15">
            <v>2694563.1000000015</v>
          </cell>
          <cell r="R15">
            <v>2425106.7900000014</v>
          </cell>
          <cell r="W15">
            <v>543223.92000000004</v>
          </cell>
        </row>
        <row r="16">
          <cell r="L16">
            <v>2683029.4100000039</v>
          </cell>
          <cell r="R16">
            <v>2414726.4700000039</v>
          </cell>
          <cell r="W16">
            <v>540898.728</v>
          </cell>
        </row>
      </sheetData>
      <sheetData sheetId="14">
        <row r="5">
          <cell r="L5">
            <v>48330363.930000067</v>
          </cell>
          <cell r="R5">
            <v>43497327.540000066</v>
          </cell>
          <cell r="W5">
            <v>8049476.1969999997</v>
          </cell>
        </row>
        <row r="6">
          <cell r="L6">
            <v>50257367.960000038</v>
          </cell>
          <cell r="R6">
            <v>45231631.160000041</v>
          </cell>
          <cell r="W6">
            <v>8865399.7109999992</v>
          </cell>
        </row>
        <row r="7">
          <cell r="L7">
            <v>54678061.360000134</v>
          </cell>
          <cell r="R7">
            <v>50040947.120000131</v>
          </cell>
          <cell r="W7">
            <v>9808025.6329999994</v>
          </cell>
        </row>
        <row r="8">
          <cell r="L8">
            <v>49795508.49000001</v>
          </cell>
          <cell r="R8">
            <v>44815957.650000006</v>
          </cell>
          <cell r="W8">
            <v>8783927.6980000008</v>
          </cell>
        </row>
        <row r="9">
          <cell r="L9">
            <v>51625144</v>
          </cell>
          <cell r="R9">
            <v>46462629.600000001</v>
          </cell>
          <cell r="W9">
            <v>9106675.402999999</v>
          </cell>
        </row>
        <row r="10">
          <cell r="L10">
            <v>47884860.639999866</v>
          </cell>
          <cell r="R10">
            <v>43096374.579999864</v>
          </cell>
          <cell r="W10">
            <v>8446889.4159999993</v>
          </cell>
        </row>
        <row r="11">
          <cell r="L11">
            <v>50714455.110000134</v>
          </cell>
          <cell r="R11">
            <v>45643009.600000136</v>
          </cell>
          <cell r="W11">
            <v>8946029.8829999994</v>
          </cell>
        </row>
        <row r="12">
          <cell r="L12">
            <v>52451483.679999828</v>
          </cell>
          <cell r="R12">
            <v>47206335.309999831</v>
          </cell>
          <cell r="W12">
            <v>9252441.7229999993</v>
          </cell>
        </row>
        <row r="13">
          <cell r="L13">
            <v>53370905.730000019</v>
          </cell>
          <cell r="R13">
            <v>48033815.160000019</v>
          </cell>
          <cell r="W13">
            <v>9414627.7679999992</v>
          </cell>
        </row>
        <row r="14">
          <cell r="L14">
            <v>56162609.24000001</v>
          </cell>
          <cell r="R14">
            <v>50546348.320000008</v>
          </cell>
          <cell r="W14">
            <v>9907084.2709999997</v>
          </cell>
        </row>
        <row r="15">
          <cell r="L15">
            <v>59719420.160000086</v>
          </cell>
          <cell r="R15">
            <v>53747478.14000009</v>
          </cell>
          <cell r="W15">
            <v>10534505.716</v>
          </cell>
        </row>
        <row r="16">
          <cell r="L16">
            <v>65136662.799999952</v>
          </cell>
          <cell r="R16">
            <v>58622996.519999951</v>
          </cell>
          <cell r="W16">
            <v>11490107.313999999</v>
          </cell>
        </row>
      </sheetData>
      <sheetData sheetId="15">
        <row r="5">
          <cell r="L5">
            <v>42916209.189999953</v>
          </cell>
          <cell r="R5">
            <v>38630064.80999995</v>
          </cell>
          <cell r="W5">
            <v>7095492.7050000001</v>
          </cell>
        </row>
        <row r="6">
          <cell r="L6">
            <v>48441931.750000022</v>
          </cell>
          <cell r="R6">
            <v>43597738.580000021</v>
          </cell>
          <cell r="W6">
            <v>8545156.7599999998</v>
          </cell>
        </row>
        <row r="7">
          <cell r="L7">
            <v>57585012.010000087</v>
          </cell>
          <cell r="R7">
            <v>51826510.800000086</v>
          </cell>
          <cell r="W7">
            <v>10157996.120999999</v>
          </cell>
        </row>
        <row r="8">
          <cell r="L8">
            <v>50701752.860000022</v>
          </cell>
          <cell r="R8">
            <v>45631577.570000023</v>
          </cell>
          <cell r="W8">
            <v>8943789.2039999999</v>
          </cell>
        </row>
        <row r="9">
          <cell r="L9">
            <v>51502950.329999961</v>
          </cell>
          <cell r="R9">
            <v>46352655.289999962</v>
          </cell>
          <cell r="W9">
            <v>9085120.4359999988</v>
          </cell>
        </row>
        <row r="10">
          <cell r="L10">
            <v>45577832.720000021</v>
          </cell>
          <cell r="R10">
            <v>40693363.280000016</v>
          </cell>
          <cell r="W10">
            <v>7975899.2039999999</v>
          </cell>
        </row>
        <row r="11">
          <cell r="L11">
            <v>46680735.950000107</v>
          </cell>
          <cell r="R11">
            <v>42012662.360000104</v>
          </cell>
          <cell r="W11">
            <v>8234481.8219999997</v>
          </cell>
        </row>
        <row r="12">
          <cell r="L12">
            <v>48381748.289999925</v>
          </cell>
          <cell r="R12">
            <v>43543573.459999926</v>
          </cell>
          <cell r="W12">
            <v>8534540.3990000002</v>
          </cell>
        </row>
        <row r="13">
          <cell r="L13">
            <v>48832783.369999886</v>
          </cell>
          <cell r="R13">
            <v>43949505.029999882</v>
          </cell>
          <cell r="W13">
            <v>8614102.9869999997</v>
          </cell>
        </row>
        <row r="14">
          <cell r="L14">
            <v>56172491.610000134</v>
          </cell>
          <cell r="R14">
            <v>50555242.450000137</v>
          </cell>
          <cell r="W14">
            <v>9908827.523</v>
          </cell>
        </row>
        <row r="15">
          <cell r="L15">
            <v>57044759.579999924</v>
          </cell>
          <cell r="R15">
            <v>51340283.609999925</v>
          </cell>
          <cell r="W15">
            <v>10062695.586999999</v>
          </cell>
        </row>
        <row r="16">
          <cell r="L16">
            <v>60749081.440000057</v>
          </cell>
          <cell r="R16">
            <v>54672059.860000059</v>
          </cell>
          <cell r="W16">
            <v>10715723.731999999</v>
          </cell>
        </row>
      </sheetData>
      <sheetData sheetId="16">
        <row r="5">
          <cell r="L5">
            <v>3448248.0799999982</v>
          </cell>
          <cell r="R5">
            <v>3546157.9799999981</v>
          </cell>
          <cell r="W5">
            <v>567385.28</v>
          </cell>
        </row>
        <row r="6">
          <cell r="L6">
            <v>3652624.4399999976</v>
          </cell>
          <cell r="R6">
            <v>3287361.9999999977</v>
          </cell>
          <cell r="W6">
            <v>571314.24000000011</v>
          </cell>
        </row>
        <row r="7">
          <cell r="L7">
            <v>4291368.1400000006</v>
          </cell>
          <cell r="R7">
            <v>3862231.3200000008</v>
          </cell>
          <cell r="W7">
            <v>734016.75199999998</v>
          </cell>
        </row>
        <row r="8">
          <cell r="L8">
            <v>4178650.4299999923</v>
          </cell>
          <cell r="R8">
            <v>3760785.3899999922</v>
          </cell>
          <cell r="W8">
            <v>821547.95200000005</v>
          </cell>
        </row>
        <row r="9">
          <cell r="L9">
            <v>4132279.8200000077</v>
          </cell>
          <cell r="R9">
            <v>3719051.8400000078</v>
          </cell>
          <cell r="W9">
            <v>833067.60800000001</v>
          </cell>
        </row>
        <row r="10">
          <cell r="L10">
            <v>4006146.599999994</v>
          </cell>
          <cell r="R10">
            <v>3605531.9399999939</v>
          </cell>
          <cell r="W10">
            <v>807639.152</v>
          </cell>
        </row>
        <row r="11">
          <cell r="L11">
            <v>3618057.9399999976</v>
          </cell>
          <cell r="R11">
            <v>3256252.1399999978</v>
          </cell>
          <cell r="W11">
            <v>729400.48</v>
          </cell>
        </row>
        <row r="12">
          <cell r="L12">
            <v>3973915.8900000006</v>
          </cell>
          <cell r="R12">
            <v>3576524.3100000005</v>
          </cell>
          <cell r="W12">
            <v>801141.44800000009</v>
          </cell>
        </row>
        <row r="13">
          <cell r="L13">
            <v>4119737.0599999875</v>
          </cell>
          <cell r="R13">
            <v>3707763.3499999875</v>
          </cell>
          <cell r="W13">
            <v>830538.99200000009</v>
          </cell>
        </row>
        <row r="14">
          <cell r="L14">
            <v>4232927.3799999952</v>
          </cell>
          <cell r="R14">
            <v>3809634.639999995</v>
          </cell>
          <cell r="W14">
            <v>853358.16</v>
          </cell>
        </row>
        <row r="15">
          <cell r="L15">
            <v>3899524.3500000089</v>
          </cell>
          <cell r="R15">
            <v>3509571.9200000088</v>
          </cell>
          <cell r="W15">
            <v>786144.11200000008</v>
          </cell>
        </row>
        <row r="16">
          <cell r="L16">
            <v>3932576.9799999893</v>
          </cell>
          <cell r="R16">
            <v>3539319.2799999891</v>
          </cell>
          <cell r="W16">
            <v>792807.52</v>
          </cell>
        </row>
      </sheetData>
      <sheetData sheetId="17">
        <row r="5">
          <cell r="L5">
            <v>3348919.200000003</v>
          </cell>
          <cell r="R5">
            <v>3024304.5500000031</v>
          </cell>
          <cell r="W5">
            <v>483888.72800000006</v>
          </cell>
        </row>
        <row r="6">
          <cell r="L6">
            <v>2999806.4399999976</v>
          </cell>
          <cell r="R6">
            <v>2689548.5299999975</v>
          </cell>
          <cell r="W6">
            <v>457749.41600000003</v>
          </cell>
        </row>
        <row r="7">
          <cell r="L7">
            <v>3207814.4399999976</v>
          </cell>
          <cell r="R7">
            <v>2887032.9899999974</v>
          </cell>
          <cell r="W7">
            <v>517731.984</v>
          </cell>
        </row>
        <row r="8">
          <cell r="L8">
            <v>2328881.4899999946</v>
          </cell>
          <cell r="R8">
            <v>2095993.3399999947</v>
          </cell>
          <cell r="W8">
            <v>413580.79200000002</v>
          </cell>
        </row>
        <row r="9">
          <cell r="L9">
            <v>2573665.8999999985</v>
          </cell>
          <cell r="R9">
            <v>2316299.3099999987</v>
          </cell>
          <cell r="W9">
            <v>498001.12000000005</v>
          </cell>
        </row>
        <row r="10">
          <cell r="L10">
            <v>2359630.5900000036</v>
          </cell>
          <cell r="R10">
            <v>2123667.5300000035</v>
          </cell>
          <cell r="W10">
            <v>475701.52800000005</v>
          </cell>
        </row>
        <row r="11">
          <cell r="L11">
            <v>2095138.150000006</v>
          </cell>
          <cell r="R11">
            <v>1885624.3400000059</v>
          </cell>
          <cell r="W11">
            <v>422379.84800000006</v>
          </cell>
        </row>
        <row r="12">
          <cell r="L12">
            <v>2693441.5199999958</v>
          </cell>
          <cell r="R12">
            <v>2424097.3699999959</v>
          </cell>
          <cell r="W12">
            <v>542997.80800000008</v>
          </cell>
        </row>
        <row r="13">
          <cell r="L13">
            <v>2289894.2100000009</v>
          </cell>
          <cell r="R13">
            <v>2060904.790000001</v>
          </cell>
          <cell r="W13">
            <v>461642.67200000002</v>
          </cell>
        </row>
        <row r="14">
          <cell r="L14">
            <v>2768401.1899999976</v>
          </cell>
          <cell r="R14">
            <v>2491561.0699999975</v>
          </cell>
          <cell r="W14">
            <v>558109.68000000005</v>
          </cell>
        </row>
        <row r="15">
          <cell r="L15">
            <v>2883703.9399999976</v>
          </cell>
          <cell r="R15">
            <v>2595333.5399999977</v>
          </cell>
          <cell r="W15">
            <v>581354.71200000006</v>
          </cell>
        </row>
        <row r="16">
          <cell r="L16">
            <v>3403050.4099999964</v>
          </cell>
          <cell r="R16">
            <v>3062745.3699999964</v>
          </cell>
          <cell r="W16">
            <v>686054.96</v>
          </cell>
        </row>
      </sheetData>
      <sheetData sheetId="18">
        <row r="5">
          <cell r="L5">
            <v>3320253.4099999964</v>
          </cell>
          <cell r="R5">
            <v>2988228.0699999966</v>
          </cell>
          <cell r="W5">
            <v>478116.48800000001</v>
          </cell>
        </row>
        <row r="6">
          <cell r="L6">
            <v>2685319.0900000036</v>
          </cell>
          <cell r="R6">
            <v>2416787.1800000034</v>
          </cell>
          <cell r="W6">
            <v>409166.19200000004</v>
          </cell>
        </row>
        <row r="7">
          <cell r="L7">
            <v>4195055.9599999934</v>
          </cell>
          <cell r="R7">
            <v>3775550.3599999934</v>
          </cell>
          <cell r="W7">
            <v>683385.91200000001</v>
          </cell>
        </row>
        <row r="8">
          <cell r="L8">
            <v>4025471.1099999994</v>
          </cell>
          <cell r="R8">
            <v>3622923.9999999995</v>
          </cell>
          <cell r="W8">
            <v>753313.08000000007</v>
          </cell>
        </row>
        <row r="9">
          <cell r="L9">
            <v>3545994.0600000024</v>
          </cell>
          <cell r="R9">
            <v>3191394.6600000025</v>
          </cell>
          <cell r="W9">
            <v>714872.4</v>
          </cell>
        </row>
        <row r="10">
          <cell r="L10">
            <v>2983014.349999994</v>
          </cell>
          <cell r="R10">
            <v>2684712.9099999941</v>
          </cell>
          <cell r="W10">
            <v>601375.696</v>
          </cell>
        </row>
        <row r="11">
          <cell r="L11">
            <v>3672714.3400000036</v>
          </cell>
          <cell r="R11">
            <v>3305442.9100000034</v>
          </cell>
          <cell r="W11">
            <v>740419.2080000001</v>
          </cell>
        </row>
        <row r="12">
          <cell r="L12">
            <v>3419813.7199999988</v>
          </cell>
          <cell r="R12">
            <v>3077832.3499999987</v>
          </cell>
          <cell r="W12">
            <v>689434.44800000009</v>
          </cell>
        </row>
        <row r="13">
          <cell r="L13">
            <v>3892511.6400000006</v>
          </cell>
          <cell r="R13">
            <v>3503260.4700000007</v>
          </cell>
          <cell r="W13">
            <v>784730.34400000004</v>
          </cell>
        </row>
        <row r="14">
          <cell r="L14">
            <v>3496512.9300000072</v>
          </cell>
          <cell r="R14">
            <v>3146861.6400000071</v>
          </cell>
          <cell r="W14">
            <v>704897.00800000003</v>
          </cell>
        </row>
        <row r="15">
          <cell r="L15">
            <v>2805541.6899999976</v>
          </cell>
          <cell r="R15">
            <v>2524987.5199999977</v>
          </cell>
          <cell r="W15">
            <v>565597.20799999998</v>
          </cell>
        </row>
        <row r="16">
          <cell r="L16">
            <v>3782548.6200000048</v>
          </cell>
          <cell r="R16">
            <v>3404293.7600000049</v>
          </cell>
          <cell r="W16">
            <v>762561.8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C3F2-475B-4088-89E7-0A6A618A3730}">
  <dimension ref="A1:BP27"/>
  <sheetViews>
    <sheetView tabSelected="1" zoomScaleNormal="100" workbookViewId="0"/>
  </sheetViews>
  <sheetFormatPr defaultColWidth="12.88671875" defaultRowHeight="14.4" x14ac:dyDescent="0.3"/>
  <cols>
    <col min="1" max="1" width="15.88671875" customWidth="1"/>
    <col min="2" max="3" width="14.5546875" customWidth="1"/>
    <col min="4" max="4" width="14.5546875" bestFit="1" customWidth="1"/>
    <col min="5" max="6" width="14.44140625" bestFit="1" customWidth="1"/>
    <col min="7" max="7" width="14.5546875" bestFit="1" customWidth="1"/>
    <col min="8" max="10" width="13.6640625" customWidth="1"/>
    <col min="11" max="12" width="14.44140625" bestFit="1" customWidth="1"/>
    <col min="13" max="16" width="13.6640625" customWidth="1"/>
    <col min="17" max="18" width="14.5546875" bestFit="1" customWidth="1"/>
    <col min="19" max="31" width="13.6640625" customWidth="1"/>
    <col min="32" max="33" width="14.5546875" bestFit="1" customWidth="1"/>
    <col min="34" max="46" width="13.6640625" customWidth="1"/>
    <col min="47" max="48" width="15.88671875" bestFit="1" customWidth="1"/>
    <col min="49" max="49" width="14.44140625" bestFit="1" customWidth="1"/>
    <col min="50" max="50" width="15.6640625" style="33" bestFit="1" customWidth="1"/>
    <col min="51" max="51" width="14.5546875" style="33" bestFit="1" customWidth="1"/>
  </cols>
  <sheetData>
    <row r="1" spans="1:51" ht="18.600000000000001" thickBot="1" x14ac:dyDescent="0.4">
      <c r="A1" s="5"/>
      <c r="B1" s="140" t="s">
        <v>79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2" t="s">
        <v>79</v>
      </c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 t="s">
        <v>79</v>
      </c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3"/>
    </row>
    <row r="2" spans="1:51" s="25" customFormat="1" ht="50.25" customHeight="1" thickBot="1" x14ac:dyDescent="0.35">
      <c r="A2" s="31" t="s">
        <v>0</v>
      </c>
      <c r="B2" s="111" t="s">
        <v>1</v>
      </c>
      <c r="C2" s="111"/>
      <c r="D2" s="111"/>
      <c r="E2" s="112" t="s">
        <v>2</v>
      </c>
      <c r="F2" s="112"/>
      <c r="G2" s="112"/>
      <c r="H2" s="113" t="s">
        <v>3</v>
      </c>
      <c r="I2" s="113"/>
      <c r="J2" s="113"/>
      <c r="K2" s="114" t="s">
        <v>4</v>
      </c>
      <c r="L2" s="114"/>
      <c r="M2" s="114"/>
      <c r="N2" s="115" t="s">
        <v>73</v>
      </c>
      <c r="O2" s="116"/>
      <c r="P2" s="117"/>
      <c r="Q2" s="118" t="s">
        <v>5</v>
      </c>
      <c r="R2" s="118"/>
      <c r="S2" s="118"/>
      <c r="T2" s="105" t="s">
        <v>63</v>
      </c>
      <c r="U2" s="105"/>
      <c r="V2" s="105"/>
      <c r="W2" s="106" t="s">
        <v>78</v>
      </c>
      <c r="X2" s="106"/>
      <c r="Y2" s="106"/>
      <c r="Z2" s="107" t="s">
        <v>6</v>
      </c>
      <c r="AA2" s="107"/>
      <c r="AB2" s="107"/>
      <c r="AC2" s="108" t="s">
        <v>68</v>
      </c>
      <c r="AD2" s="108"/>
      <c r="AE2" s="108"/>
      <c r="AF2" s="109" t="s">
        <v>7</v>
      </c>
      <c r="AG2" s="109"/>
      <c r="AH2" s="109"/>
      <c r="AI2" s="110" t="s">
        <v>54</v>
      </c>
      <c r="AJ2" s="110"/>
      <c r="AK2" s="110"/>
      <c r="AL2" s="78" t="s">
        <v>56</v>
      </c>
      <c r="AM2" s="78"/>
      <c r="AN2" s="79"/>
      <c r="AO2" s="80" t="s">
        <v>74</v>
      </c>
      <c r="AP2" s="80"/>
      <c r="AQ2" s="81"/>
      <c r="AR2" s="82" t="s">
        <v>8</v>
      </c>
      <c r="AS2" s="82"/>
      <c r="AT2" s="83"/>
      <c r="AU2" s="119" t="s">
        <v>9</v>
      </c>
      <c r="AV2" s="120"/>
      <c r="AW2" s="121"/>
      <c r="AX2" s="128" t="s">
        <v>59</v>
      </c>
      <c r="AY2" s="131" t="s">
        <v>66</v>
      </c>
    </row>
    <row r="3" spans="1:51" s="25" customFormat="1" ht="15" hidden="1" thickBot="1" x14ac:dyDescent="0.35">
      <c r="A3" s="31" t="s">
        <v>10</v>
      </c>
      <c r="B3" s="111" t="s">
        <v>11</v>
      </c>
      <c r="C3" s="111"/>
      <c r="D3" s="111"/>
      <c r="E3" s="112" t="s">
        <v>2</v>
      </c>
      <c r="F3" s="112"/>
      <c r="G3" s="112"/>
      <c r="H3" s="113" t="s">
        <v>12</v>
      </c>
      <c r="I3" s="113"/>
      <c r="J3" s="113"/>
      <c r="K3" s="114" t="s">
        <v>13</v>
      </c>
      <c r="L3" s="114"/>
      <c r="M3" s="114"/>
      <c r="N3" s="115" t="s">
        <v>71</v>
      </c>
      <c r="O3" s="116"/>
      <c r="P3" s="117"/>
      <c r="Q3" s="118" t="s">
        <v>14</v>
      </c>
      <c r="R3" s="118"/>
      <c r="S3" s="118"/>
      <c r="T3" s="105" t="s">
        <v>64</v>
      </c>
      <c r="U3" s="105"/>
      <c r="V3" s="105"/>
      <c r="W3" s="106" t="s">
        <v>15</v>
      </c>
      <c r="X3" s="106"/>
      <c r="Y3" s="106"/>
      <c r="Z3" s="107" t="s">
        <v>16</v>
      </c>
      <c r="AA3" s="107"/>
      <c r="AB3" s="107"/>
      <c r="AC3" s="108" t="s">
        <v>69</v>
      </c>
      <c r="AD3" s="108"/>
      <c r="AE3" s="108"/>
      <c r="AF3" s="109" t="s">
        <v>17</v>
      </c>
      <c r="AG3" s="109"/>
      <c r="AH3" s="109"/>
      <c r="AI3" s="110" t="s">
        <v>18</v>
      </c>
      <c r="AJ3" s="110"/>
      <c r="AK3" s="110"/>
      <c r="AL3" s="78" t="s">
        <v>57</v>
      </c>
      <c r="AM3" s="78"/>
      <c r="AN3" s="79"/>
      <c r="AO3" s="80" t="s">
        <v>75</v>
      </c>
      <c r="AP3" s="80"/>
      <c r="AQ3" s="81"/>
      <c r="AR3" s="82" t="s">
        <v>19</v>
      </c>
      <c r="AS3" s="82"/>
      <c r="AT3" s="83"/>
      <c r="AU3" s="122"/>
      <c r="AV3" s="123"/>
      <c r="AW3" s="124"/>
      <c r="AX3" s="129"/>
      <c r="AY3" s="132"/>
    </row>
    <row r="4" spans="1:51" s="25" customFormat="1" ht="15" hidden="1" thickBot="1" x14ac:dyDescent="0.35">
      <c r="A4" s="31" t="s">
        <v>20</v>
      </c>
      <c r="B4" s="111" t="s">
        <v>21</v>
      </c>
      <c r="C4" s="111"/>
      <c r="D4" s="111"/>
      <c r="E4" s="112" t="s">
        <v>22</v>
      </c>
      <c r="F4" s="112"/>
      <c r="G4" s="112"/>
      <c r="H4" s="113" t="s">
        <v>23</v>
      </c>
      <c r="I4" s="113"/>
      <c r="J4" s="113"/>
      <c r="K4" s="114" t="s">
        <v>24</v>
      </c>
      <c r="L4" s="114"/>
      <c r="M4" s="114"/>
      <c r="N4" s="115" t="s">
        <v>72</v>
      </c>
      <c r="O4" s="116"/>
      <c r="P4" s="117"/>
      <c r="Q4" s="118" t="s">
        <v>25</v>
      </c>
      <c r="R4" s="118"/>
      <c r="S4" s="118"/>
      <c r="T4" s="105" t="s">
        <v>65</v>
      </c>
      <c r="U4" s="105"/>
      <c r="V4" s="105"/>
      <c r="W4" s="106" t="s">
        <v>26</v>
      </c>
      <c r="X4" s="106"/>
      <c r="Y4" s="106"/>
      <c r="Z4" s="107" t="s">
        <v>27</v>
      </c>
      <c r="AA4" s="107"/>
      <c r="AB4" s="107"/>
      <c r="AC4" s="108" t="s">
        <v>70</v>
      </c>
      <c r="AD4" s="108"/>
      <c r="AE4" s="108"/>
      <c r="AF4" s="109" t="s">
        <v>28</v>
      </c>
      <c r="AG4" s="109"/>
      <c r="AH4" s="109"/>
      <c r="AI4" s="110" t="s">
        <v>29</v>
      </c>
      <c r="AJ4" s="110"/>
      <c r="AK4" s="110"/>
      <c r="AL4" s="78" t="s">
        <v>58</v>
      </c>
      <c r="AM4" s="78"/>
      <c r="AN4" s="79"/>
      <c r="AO4" s="80" t="s">
        <v>76</v>
      </c>
      <c r="AP4" s="80"/>
      <c r="AQ4" s="81"/>
      <c r="AR4" s="82" t="s">
        <v>30</v>
      </c>
      <c r="AS4" s="82"/>
      <c r="AT4" s="83"/>
      <c r="AU4" s="122"/>
      <c r="AV4" s="123"/>
      <c r="AW4" s="124"/>
      <c r="AX4" s="129"/>
      <c r="AY4" s="132"/>
    </row>
    <row r="5" spans="1:51" s="25" customFormat="1" ht="24.6" thickBot="1" x14ac:dyDescent="0.35">
      <c r="A5" s="32" t="s">
        <v>55</v>
      </c>
      <c r="B5" s="84">
        <v>44218</v>
      </c>
      <c r="C5" s="85"/>
      <c r="D5" s="86"/>
      <c r="E5" s="87">
        <v>44218</v>
      </c>
      <c r="F5" s="88"/>
      <c r="G5" s="89"/>
      <c r="H5" s="90">
        <v>44228</v>
      </c>
      <c r="I5" s="91"/>
      <c r="J5" s="92"/>
      <c r="K5" s="93">
        <v>44218</v>
      </c>
      <c r="L5" s="94"/>
      <c r="M5" s="95"/>
      <c r="N5" s="96">
        <v>44389</v>
      </c>
      <c r="O5" s="97"/>
      <c r="P5" s="98"/>
      <c r="Q5" s="99">
        <v>44218</v>
      </c>
      <c r="R5" s="100"/>
      <c r="S5" s="101"/>
      <c r="T5" s="102">
        <v>44309</v>
      </c>
      <c r="U5" s="103"/>
      <c r="V5" s="104"/>
      <c r="W5" s="69">
        <v>44218</v>
      </c>
      <c r="X5" s="70"/>
      <c r="Y5" s="71"/>
      <c r="Z5" s="72">
        <v>44218</v>
      </c>
      <c r="AA5" s="73"/>
      <c r="AB5" s="74"/>
      <c r="AC5" s="75">
        <v>44320</v>
      </c>
      <c r="AD5" s="76"/>
      <c r="AE5" s="77"/>
      <c r="AF5" s="58">
        <v>44218</v>
      </c>
      <c r="AG5" s="59"/>
      <c r="AH5" s="60"/>
      <c r="AI5" s="61">
        <v>44225</v>
      </c>
      <c r="AJ5" s="62"/>
      <c r="AK5" s="63"/>
      <c r="AL5" s="64">
        <v>44242</v>
      </c>
      <c r="AM5" s="65"/>
      <c r="AN5" s="66"/>
      <c r="AO5" s="134">
        <v>44665</v>
      </c>
      <c r="AP5" s="135"/>
      <c r="AQ5" s="136"/>
      <c r="AR5" s="137">
        <v>44218</v>
      </c>
      <c r="AS5" s="138"/>
      <c r="AT5" s="139"/>
      <c r="AU5" s="125"/>
      <c r="AV5" s="126"/>
      <c r="AW5" s="127"/>
      <c r="AX5" s="130"/>
      <c r="AY5" s="133"/>
    </row>
    <row r="6" spans="1:51" s="23" customFormat="1" ht="55.8" thickBot="1" x14ac:dyDescent="0.35">
      <c r="A6" s="27" t="s">
        <v>31</v>
      </c>
      <c r="B6" s="19" t="s">
        <v>51</v>
      </c>
      <c r="C6" s="20" t="s">
        <v>32</v>
      </c>
      <c r="D6" s="21" t="s">
        <v>33</v>
      </c>
      <c r="E6" s="19" t="str">
        <f t="shared" ref="E6:L6" si="0">B6</f>
        <v>Gross  Receipts</v>
      </c>
      <c r="F6" s="22" t="str">
        <f t="shared" si="0"/>
        <v>Adjusted Gross  Receipts</v>
      </c>
      <c r="G6" s="21" t="str">
        <f t="shared" si="0"/>
        <v>Internet Gaming State Tax</v>
      </c>
      <c r="H6" s="19" t="str">
        <f t="shared" si="0"/>
        <v>Gross  Receipts</v>
      </c>
      <c r="I6" s="22" t="str">
        <f t="shared" si="0"/>
        <v>Adjusted Gross  Receipts</v>
      </c>
      <c r="J6" s="21" t="str">
        <f t="shared" si="0"/>
        <v>Internet Gaming State Tax</v>
      </c>
      <c r="K6" s="19" t="str">
        <f t="shared" si="0"/>
        <v>Gross  Receipts</v>
      </c>
      <c r="L6" s="20" t="str">
        <f t="shared" si="0"/>
        <v>Adjusted Gross  Receipts</v>
      </c>
      <c r="M6" s="21" t="s">
        <v>34</v>
      </c>
      <c r="N6" s="19" t="str">
        <f t="shared" ref="N6:S6" si="1">H6</f>
        <v>Gross  Receipts</v>
      </c>
      <c r="O6" s="22" t="str">
        <f t="shared" si="1"/>
        <v>Adjusted Gross  Receipts</v>
      </c>
      <c r="P6" s="21" t="str">
        <f t="shared" si="1"/>
        <v>Internet Gaming State Tax</v>
      </c>
      <c r="Q6" s="19" t="str">
        <f t="shared" si="1"/>
        <v>Gross  Receipts</v>
      </c>
      <c r="R6" s="22" t="str">
        <f t="shared" si="1"/>
        <v>Adjusted Gross  Receipts</v>
      </c>
      <c r="S6" s="21" t="str">
        <f t="shared" si="1"/>
        <v>Internet Gaming State Payment</v>
      </c>
      <c r="T6" s="19" t="str">
        <f>K6</f>
        <v>Gross  Receipts</v>
      </c>
      <c r="U6" s="22" t="str">
        <f>L6</f>
        <v>Adjusted Gross  Receipts</v>
      </c>
      <c r="V6" s="21" t="str">
        <f>M6</f>
        <v>Internet Gaming State Payment</v>
      </c>
      <c r="W6" s="19" t="str">
        <f t="shared" ref="W6:Y6" si="2">Q6</f>
        <v>Gross  Receipts</v>
      </c>
      <c r="X6" s="22" t="str">
        <f t="shared" si="2"/>
        <v>Adjusted Gross  Receipts</v>
      </c>
      <c r="Y6" s="21" t="str">
        <f t="shared" si="2"/>
        <v>Internet Gaming State Payment</v>
      </c>
      <c r="Z6" s="19" t="str">
        <f t="shared" ref="Z6:AK6" si="3">W6</f>
        <v>Gross  Receipts</v>
      </c>
      <c r="AA6" s="22" t="str">
        <f t="shared" si="3"/>
        <v>Adjusted Gross  Receipts</v>
      </c>
      <c r="AB6" s="21" t="str">
        <f t="shared" si="3"/>
        <v>Internet Gaming State Payment</v>
      </c>
      <c r="AC6" s="38" t="str">
        <f t="shared" si="3"/>
        <v>Gross  Receipts</v>
      </c>
      <c r="AD6" s="39" t="str">
        <f t="shared" si="3"/>
        <v>Adjusted Gross  Receipts</v>
      </c>
      <c r="AE6" s="40" t="str">
        <f t="shared" si="3"/>
        <v>Internet Gaming State Payment</v>
      </c>
      <c r="AF6" s="19" t="str">
        <f>Z6</f>
        <v>Gross  Receipts</v>
      </c>
      <c r="AG6" s="22" t="str">
        <f>AA6</f>
        <v>Adjusted Gross  Receipts</v>
      </c>
      <c r="AH6" s="21" t="str">
        <f>AB6</f>
        <v>Internet Gaming State Payment</v>
      </c>
      <c r="AI6" s="19" t="str">
        <f t="shared" si="3"/>
        <v>Gross  Receipts</v>
      </c>
      <c r="AJ6" s="22" t="str">
        <f t="shared" si="3"/>
        <v>Adjusted Gross  Receipts</v>
      </c>
      <c r="AK6" s="21" t="str">
        <f t="shared" si="3"/>
        <v>Internet Gaming State Payment</v>
      </c>
      <c r="AL6" s="19" t="str">
        <f>AF6</f>
        <v>Gross  Receipts</v>
      </c>
      <c r="AM6" s="22" t="str">
        <f>AG6</f>
        <v>Adjusted Gross  Receipts</v>
      </c>
      <c r="AN6" s="21" t="str">
        <f t="shared" ref="AN6" si="4">AH6</f>
        <v>Internet Gaming State Payment</v>
      </c>
      <c r="AO6" s="19" t="str">
        <f>AF6</f>
        <v>Gross  Receipts</v>
      </c>
      <c r="AP6" s="22" t="str">
        <f>AG6</f>
        <v>Adjusted Gross  Receipts</v>
      </c>
      <c r="AQ6" s="21" t="str">
        <f t="shared" ref="AQ6" si="5">AH6</f>
        <v>Internet Gaming State Payment</v>
      </c>
      <c r="AR6" s="19" t="str">
        <f>AI6</f>
        <v>Gross  Receipts</v>
      </c>
      <c r="AS6" s="22" t="str">
        <f>AJ6</f>
        <v>Adjusted Gross  Receipts</v>
      </c>
      <c r="AT6" s="21" t="str">
        <f t="shared" ref="AT6" si="6">AK6</f>
        <v>Internet Gaming State Payment</v>
      </c>
      <c r="AU6" s="19" t="s">
        <v>53</v>
      </c>
      <c r="AV6" s="20" t="s">
        <v>52</v>
      </c>
      <c r="AW6" s="21" t="s">
        <v>35</v>
      </c>
      <c r="AX6" s="37" t="s">
        <v>62</v>
      </c>
      <c r="AY6" s="50" t="s">
        <v>67</v>
      </c>
    </row>
    <row r="7" spans="1:51" s="23" customFormat="1" ht="13.8" x14ac:dyDescent="0.3">
      <c r="A7" s="28" t="s">
        <v>36</v>
      </c>
      <c r="B7" s="11">
        <f>'[1]MGM Grand Detroit'!L5</f>
        <v>66409156.819999933</v>
      </c>
      <c r="C7" s="12">
        <f>'[1]MGM Grand Detroit'!R5</f>
        <v>62424607.409999937</v>
      </c>
      <c r="D7" s="13">
        <f>'[1]MGM Grand Detroit'!W5</f>
        <v>11759223.048999999</v>
      </c>
      <c r="E7" s="11">
        <f>'[1]MotorCity Casino'!L5</f>
        <v>62894320.019999981</v>
      </c>
      <c r="F7" s="14">
        <f>'[1]MotorCity Casino'!R5</f>
        <v>59120660.819999978</v>
      </c>
      <c r="G7" s="13">
        <f>'[1]MotorCity Casino'!W5</f>
        <v>11111649.521</v>
      </c>
      <c r="H7" s="11">
        <f>[1]Greektown_Penn!L5</f>
        <v>6258359.0799999833</v>
      </c>
      <c r="I7" s="14">
        <f>[1]Greektown_Penn!R5</f>
        <v>5882857.5399999833</v>
      </c>
      <c r="J7" s="13">
        <f>[1]Greektown_Penn!W5</f>
        <v>849960.06199999992</v>
      </c>
      <c r="K7" s="11">
        <f>'[1]Bay Mills Indian Community'!L5</f>
        <v>42224225.390000105</v>
      </c>
      <c r="L7" s="12">
        <f>'[1]Bay Mills Indian Community'!R5</f>
        <v>39690771.870000102</v>
      </c>
      <c r="M7" s="13">
        <f>'[1]Bay Mills Indian Community'!W5</f>
        <v>8346732.8959999997</v>
      </c>
      <c r="N7" s="11">
        <f>[1]FireKeepers!$L5</f>
        <v>2283278.7699999958</v>
      </c>
      <c r="O7" s="14">
        <f>[1]FireKeepers!R5</f>
        <v>2146282.0399999958</v>
      </c>
      <c r="P7" s="13">
        <f>[1]FireKeepers!W5</f>
        <v>343405.12800000003</v>
      </c>
      <c r="Q7" s="11">
        <f>'[1]Grnd Traverse Band of Otta &amp; Ch'!$L5</f>
        <v>16106024.340000033</v>
      </c>
      <c r="R7" s="14">
        <f>'[1]Grnd Traverse Band of Otta &amp; Ch'!R5</f>
        <v>15139662.880000032</v>
      </c>
      <c r="S7" s="13">
        <f>'[1]Grnd Traverse Band of Otta &amp; Ch'!W5</f>
        <v>2847284.4879999999</v>
      </c>
      <c r="T7" s="11">
        <f>'[1]Gun Lake Band'!L5</f>
        <v>3183233.3599999957</v>
      </c>
      <c r="U7" s="14">
        <f>'[1]Gun Lake Band'!R5</f>
        <v>2992239.3599999957</v>
      </c>
      <c r="V7" s="13">
        <f>'[1]Gun Lake Band'!W5</f>
        <v>478758.29600000003</v>
      </c>
      <c r="W7" s="11">
        <f>'[1]Hannahville Indian Community'!L5</f>
        <v>634246.71999999881</v>
      </c>
      <c r="X7" s="14">
        <f>'[1]Hannahville Indian Community'!R5</f>
        <v>596191.91999999876</v>
      </c>
      <c r="Y7" s="13">
        <f>'[1]Hannahville Indian Community'!W5</f>
        <v>95390.704000000012</v>
      </c>
      <c r="Z7" s="11">
        <f>'[1]Keweenaw Bay Indian Community'!L5</f>
        <v>11569210.539999962</v>
      </c>
      <c r="AA7" s="14">
        <f>'[1]Keweenaw Bay Indian Community'!R5</f>
        <v>10875057.909999961</v>
      </c>
      <c r="AB7" s="53">
        <f>'[1]Keweenaw Bay Indian Community'!W5</f>
        <v>1910012.0480000002</v>
      </c>
      <c r="AC7" s="41">
        <f>'[1]Lac Vieux'!L5</f>
        <v>7787405.6599999964</v>
      </c>
      <c r="AD7" s="42">
        <f>'[1]Lac Vieux'!R5</f>
        <v>7320161.3199999966</v>
      </c>
      <c r="AE7" s="43">
        <f>'[1]Lac Vieux'!W5</f>
        <v>1224348.392</v>
      </c>
      <c r="AF7" s="54">
        <f>'[1]Little River Band of Ottawa Ind'!L5</f>
        <v>16148899.76000005</v>
      </c>
      <c r="AG7" s="16">
        <f>'[1]Little River Band of Ottawa Ind'!R5</f>
        <v>15179965.77000005</v>
      </c>
      <c r="AH7" s="17">
        <f>'[1]Little River Band of Ottawa Ind'!W5</f>
        <v>2856312.3360000001</v>
      </c>
      <c r="AI7" s="15">
        <f>'[1]Little Traverse Bay Band of Oda'!L5</f>
        <v>2775536.8599999994</v>
      </c>
      <c r="AJ7" s="16">
        <f>'[1]Little Traverse Bay Band of Oda'!R5</f>
        <v>2609004.6499999994</v>
      </c>
      <c r="AK7" s="17">
        <f>'[1]Little Traverse Bay Band of Oda'!W5</f>
        <v>417440.74400000001</v>
      </c>
      <c r="AL7" s="15">
        <f>'[1]Pokagon Band of Potawatomi Ind'!L5</f>
        <v>3806967.3700000048</v>
      </c>
      <c r="AM7" s="16">
        <f>'[1]Pokagon Band of Potawatomi Ind'!R5</f>
        <v>3578549.3300000047</v>
      </c>
      <c r="AN7" s="17">
        <f>'[1]Pokagon Band of Potawatomi Ind'!W5</f>
        <v>572567.89600000007</v>
      </c>
      <c r="AO7" s="15">
        <f>'[1]Soaring Eagle Gaming'!L5</f>
        <v>3384117.8199999928</v>
      </c>
      <c r="AP7" s="16">
        <f>'[1]Soaring Eagle Gaming'!R5</f>
        <v>3045706.0399999926</v>
      </c>
      <c r="AQ7" s="17">
        <f>'[1]Soaring Eagle Gaming'!W5</f>
        <v>487312.96799999999</v>
      </c>
      <c r="AR7" s="15">
        <f>'[1]Sault Ste. Marie Tribe of Chipp'!L5</f>
        <v>2685770.8599999994</v>
      </c>
      <c r="AS7" s="16">
        <f>'[1]Sault Ste. Marie Tribe of Chipp'!R5</f>
        <v>2524624.6099999994</v>
      </c>
      <c r="AT7" s="17">
        <f>'[1]Sault Ste. Marie Tribe of Chipp'!W5</f>
        <v>403939.93599999999</v>
      </c>
      <c r="AU7" s="18">
        <f t="shared" ref="AU7:AW7" si="7">B7+E7+H7+K7+N7+Q7+T7+W7+Z7+AC7+AF7+AI7+AL7+AO7+AR7</f>
        <v>248150753.37</v>
      </c>
      <c r="AV7" s="18">
        <f t="shared" si="7"/>
        <v>233126343.46999997</v>
      </c>
      <c r="AW7" s="44">
        <f t="shared" si="7"/>
        <v>43704338.463999994</v>
      </c>
      <c r="AX7" s="51">
        <f>'[1]All Operators reconciliation'!V4+'[1]All Operators reconciliation'!X4</f>
        <v>11758922.700124998</v>
      </c>
      <c r="AY7" s="51">
        <f>'[1]All Operators reconciliation'!U4</f>
        <v>4995876.4579999996</v>
      </c>
    </row>
    <row r="8" spans="1:51" s="23" customFormat="1" ht="13.8" x14ac:dyDescent="0.3">
      <c r="A8" s="28" t="s">
        <v>37</v>
      </c>
      <c r="B8" s="11">
        <f>'[1]MGM Grand Detroit'!L6</f>
        <v>60336116.50999999</v>
      </c>
      <c r="C8" s="12">
        <f>'[1]MGM Grand Detroit'!R6</f>
        <v>56715949.519999988</v>
      </c>
      <c r="D8" s="13">
        <f>'[1]MGM Grand Detroit'!W6</f>
        <v>11116326.108999999</v>
      </c>
      <c r="E8" s="11">
        <f>'[1]MotorCity Casino'!L6</f>
        <v>61714387.570000172</v>
      </c>
      <c r="F8" s="14">
        <f>'[1]MotorCity Casino'!R6</f>
        <v>58011524.310000174</v>
      </c>
      <c r="G8" s="13">
        <f>'[1]MotorCity Casino'!W6</f>
        <v>11370258.766999999</v>
      </c>
      <c r="H8" s="11">
        <f>[1]Greektown_Penn!L6</f>
        <v>5255469.9099999964</v>
      </c>
      <c r="I8" s="14">
        <f>[1]Greektown_Penn!R6</f>
        <v>4940141.719999996</v>
      </c>
      <c r="J8" s="13">
        <f>[1]Greektown_Penn!W6</f>
        <v>811825.80499999993</v>
      </c>
      <c r="K8" s="11">
        <f>'[1]Bay Mills Indian Community'!L6</f>
        <v>27794904.599999905</v>
      </c>
      <c r="L8" s="12">
        <f>'[1]Bay Mills Indian Community'!R6</f>
        <v>26127210.319999903</v>
      </c>
      <c r="M8" s="13">
        <f>'[1]Bay Mills Indian Community'!W6</f>
        <v>5852495.1119999997</v>
      </c>
      <c r="N8" s="11">
        <f>[1]FireKeepers!$L6</f>
        <v>1870648.2199999988</v>
      </c>
      <c r="O8" s="14">
        <f>[1]FireKeepers!R6</f>
        <v>1758409.3299999989</v>
      </c>
      <c r="P8" s="13">
        <f>[1]FireKeepers!W6</f>
        <v>281345.49599999998</v>
      </c>
      <c r="Q8" s="11">
        <f>'[1]Grnd Traverse Band of Otta &amp; Ch'!$L6</f>
        <v>16774539.670000017</v>
      </c>
      <c r="R8" s="14">
        <f>'[1]Grnd Traverse Band of Otta &amp; Ch'!R6</f>
        <v>15768067.290000016</v>
      </c>
      <c r="S8" s="13">
        <f>'[1]Grnd Traverse Band of Otta &amp; Ch'!W6</f>
        <v>3532047.0720000002</v>
      </c>
      <c r="T8" s="11">
        <f>'[1]Gun Lake Band'!L6</f>
        <v>3822619.1800000034</v>
      </c>
      <c r="U8" s="14">
        <f>'[1]Gun Lake Band'!R6</f>
        <v>3593262.0300000035</v>
      </c>
      <c r="V8" s="13">
        <f>'[1]Gun Lake Band'!W6</f>
        <v>616289.94400000002</v>
      </c>
      <c r="W8" s="11">
        <f>'[1]Hannahville Indian Community'!L6</f>
        <v>717553.8900000006</v>
      </c>
      <c r="X8" s="14">
        <f>'[1]Hannahville Indian Community'!R6</f>
        <v>674500.66000000061</v>
      </c>
      <c r="Y8" s="13">
        <f>'[1]Hannahville Indian Community'!W6</f>
        <v>107920.10400000001</v>
      </c>
      <c r="Z8" s="11">
        <f>'[1]Keweenaw Bay Indian Community'!L6</f>
        <v>9494804.8300000131</v>
      </c>
      <c r="AA8" s="14">
        <f>'[1]Keweenaw Bay Indian Community'!R6</f>
        <v>8925116.540000014</v>
      </c>
      <c r="AB8" s="53">
        <f>'[1]Keweenaw Bay Indian Community'!W6</f>
        <v>1981227.0320000001</v>
      </c>
      <c r="AC8" s="1">
        <f>'[1]Lac Vieux'!L6</f>
        <v>8196112.7199999988</v>
      </c>
      <c r="AD8" s="2">
        <f>'[1]Lac Vieux'!R6</f>
        <v>7704345.959999999</v>
      </c>
      <c r="AE8" s="3">
        <f>'[1]Lac Vieux'!W6</f>
        <v>1597141.2400000002</v>
      </c>
      <c r="AF8" s="54">
        <f>'[1]Little River Band of Ottawa Ind'!L6</f>
        <v>14995179.379999995</v>
      </c>
      <c r="AG8" s="16">
        <f>'[1]Little River Band of Ottawa Ind'!R6</f>
        <v>14095468.619999995</v>
      </c>
      <c r="AH8" s="17">
        <f>'[1]Little River Band of Ottawa Ind'!W6</f>
        <v>3157384.9680000003</v>
      </c>
      <c r="AI8" s="15">
        <f>'[1]Little Traverse Bay Band of Oda'!L6</f>
        <v>2379165.2199999988</v>
      </c>
      <c r="AJ8" s="16">
        <f>'[1]Little Traverse Bay Band of Oda'!R6</f>
        <v>2236415.3099999987</v>
      </c>
      <c r="AK8" s="17">
        <f>'[1]Little Traverse Bay Band of Oda'!W6</f>
        <v>371353.16800000006</v>
      </c>
      <c r="AL8" s="15">
        <f>'[1]Pokagon Band of Potawatomi Ind'!L6</f>
        <v>3740897.5</v>
      </c>
      <c r="AM8" s="16">
        <f>'[1]Pokagon Band of Potawatomi Ind'!R6</f>
        <v>3516443.65</v>
      </c>
      <c r="AN8" s="17">
        <f>'[1]Pokagon Band of Potawatomi Ind'!W6</f>
        <v>612150.87199999997</v>
      </c>
      <c r="AO8" s="15">
        <f>'[1]Soaring Eagle Gaming'!L6</f>
        <v>2513560.2699999958</v>
      </c>
      <c r="AP8" s="16">
        <f>'[1]Soaring Eagle Gaming'!R6</f>
        <v>2262204.239999996</v>
      </c>
      <c r="AQ8" s="17">
        <f>'[1]Soaring Eagle Gaming'!W6</f>
        <v>382879.24</v>
      </c>
      <c r="AR8" s="15">
        <f>'[1]Sault Ste. Marie Tribe of Chipp'!L6</f>
        <v>2921293.8299999982</v>
      </c>
      <c r="AS8" s="16">
        <f>'[1]Sault Ste. Marie Tribe of Chipp'!R6</f>
        <v>2746016.1999999983</v>
      </c>
      <c r="AT8" s="17">
        <f>'[1]Sault Ste. Marie Tribe of Chipp'!W6</f>
        <v>459692.84800000006</v>
      </c>
      <c r="AU8" s="18">
        <f t="shared" ref="AU8" si="8">B8+E8+H8+K8+N8+Q8+T8+W8+Z8+AC8+AF8+AI8+AL8+AO8+AR8</f>
        <v>222527253.30000007</v>
      </c>
      <c r="AV8" s="18">
        <f t="shared" ref="AV8" si="9">C8+F8+I8+L8+O8+R8+U8+X8+AA8+AD8+AG8+AJ8+AM8+AP8+AS8</f>
        <v>209075075.70000014</v>
      </c>
      <c r="AW8" s="44">
        <f t="shared" ref="AW8" si="10">D8+G8+J8+M8+P8+S8+V8+Y8+AB8+AE8+AH8+AK8+AN8+AQ8+AT8</f>
        <v>42250337.777000003</v>
      </c>
      <c r="AX8" s="52">
        <f>'[1]All Operators reconciliation'!V5+'[1]All Operators reconciliation'!X5</f>
        <v>11480878.343375003</v>
      </c>
      <c r="AY8" s="52">
        <f>'[1]All Operators reconciliation'!U5</f>
        <v>4737981.7740000011</v>
      </c>
    </row>
    <row r="9" spans="1:51" s="23" customFormat="1" ht="13.8" x14ac:dyDescent="0.3">
      <c r="A9" s="28" t="s">
        <v>38</v>
      </c>
      <c r="B9" s="11">
        <f>'[1]MGM Grand Detroit'!L7</f>
        <v>68978831.330000162</v>
      </c>
      <c r="C9" s="12">
        <f>'[1]MGM Grand Detroit'!R7</f>
        <v>64840101.450000159</v>
      </c>
      <c r="D9" s="13">
        <f>'[1]MGM Grand Detroit'!W7</f>
        <v>12708659.887</v>
      </c>
      <c r="E9" s="11">
        <f>'[1]MotorCity Casino'!L7</f>
        <v>68127045.129999876</v>
      </c>
      <c r="F9" s="14">
        <f>'[1]MotorCity Casino'!R7</f>
        <v>64039422.429999873</v>
      </c>
      <c r="G9" s="13">
        <f>'[1]MotorCity Casino'!W7</f>
        <v>12551726.796</v>
      </c>
      <c r="H9" s="11">
        <f>[1]Greektown_Penn!L7</f>
        <v>7288860.1800000072</v>
      </c>
      <c r="I9" s="14">
        <f>[1]Greektown_Penn!R7</f>
        <v>6851528.5700000068</v>
      </c>
      <c r="J9" s="13">
        <f>[1]Greektown_Penn!W7</f>
        <v>1326421.5859999999</v>
      </c>
      <c r="K9" s="11">
        <f>'[1]Bay Mills Indian Community'!L7</f>
        <v>41147969.139999866</v>
      </c>
      <c r="L9" s="12">
        <f>'[1]Bay Mills Indian Community'!R7</f>
        <v>38679090.989999868</v>
      </c>
      <c r="M9" s="13">
        <f>'[1]Bay Mills Indian Community'!W7</f>
        <v>8664116.3840000015</v>
      </c>
      <c r="N9" s="11">
        <f>[1]FireKeepers!$L7</f>
        <v>2267035.6699999943</v>
      </c>
      <c r="O9" s="14">
        <f>[1]FireKeepers!R7</f>
        <v>2131013.5299999942</v>
      </c>
      <c r="P9" s="13">
        <f>[1]FireKeepers!W7</f>
        <v>373533.44</v>
      </c>
      <c r="Q9" s="11">
        <f>'[1]Grnd Traverse Band of Otta &amp; Ch'!$L7</f>
        <v>16818512.469999969</v>
      </c>
      <c r="R9" s="14">
        <f>'[1]Grnd Traverse Band of Otta &amp; Ch'!R7</f>
        <v>17183274.65999997</v>
      </c>
      <c r="S9" s="13">
        <f>'[1]Grnd Traverse Band of Otta &amp; Ch'!W7</f>
        <v>3849053.5200000005</v>
      </c>
      <c r="T9" s="11">
        <f>'[1]Gun Lake Band'!L7</f>
        <v>3610814.75</v>
      </c>
      <c r="U9" s="14">
        <f>'[1]Gun Lake Band'!R7</f>
        <v>3394165.87</v>
      </c>
      <c r="V9" s="13">
        <f>'[1]Gun Lake Band'!W7</f>
        <v>629047.87199999997</v>
      </c>
      <c r="W9" s="11">
        <f>'[1]Hannahville Indian Community'!L7</f>
        <v>647623.34000000358</v>
      </c>
      <c r="X9" s="14">
        <f>'[1]Hannahville Indian Community'!R7</f>
        <v>608765.94000000355</v>
      </c>
      <c r="Y9" s="13">
        <f>'[1]Hannahville Indian Community'!W7</f>
        <v>97402.552000000011</v>
      </c>
      <c r="Z9" s="11">
        <f>'[1]Keweenaw Bay Indian Community'!L7</f>
        <v>11838560.399999976</v>
      </c>
      <c r="AA9" s="14">
        <f>'[1]Keweenaw Bay Indian Community'!R7</f>
        <v>11128246.769999975</v>
      </c>
      <c r="AB9" s="53">
        <f>'[1]Keweenaw Bay Indian Community'!W7</f>
        <v>2492727.2800000003</v>
      </c>
      <c r="AC9" s="1">
        <f>'[1]Lac Vieux'!L7</f>
        <v>9195645.4899999797</v>
      </c>
      <c r="AD9" s="2">
        <f>'[1]Lac Vieux'!R7</f>
        <v>8596342.7599999793</v>
      </c>
      <c r="AE9" s="3">
        <f>'[1]Lac Vieux'!W7</f>
        <v>1925580.7760000003</v>
      </c>
      <c r="AF9" s="54">
        <f>'[1]Little River Band of Ottawa Ind'!L7</f>
        <v>17328006.209999979</v>
      </c>
      <c r="AG9" s="16">
        <f>'[1]Little River Band of Ottawa Ind'!R7</f>
        <v>16288325.839999979</v>
      </c>
      <c r="AH9" s="17">
        <f>'[1]Little River Band of Ottawa Ind'!W7</f>
        <v>3648584.9840000006</v>
      </c>
      <c r="AI9" s="15">
        <f>'[1]Little Traverse Bay Band of Oda'!L7</f>
        <v>2664101.8399999961</v>
      </c>
      <c r="AJ9" s="16">
        <f>'[1]Little Traverse Bay Band of Oda'!R7</f>
        <v>2504255.719999996</v>
      </c>
      <c r="AK9" s="17">
        <f>'[1]Little Traverse Bay Band of Oda'!W7</f>
        <v>440749.00800000003</v>
      </c>
      <c r="AL9" s="15">
        <f>'[1]Pokagon Band of Potawatomi Ind'!L7</f>
        <v>3937215.8699999899</v>
      </c>
      <c r="AM9" s="16">
        <f>'[1]Pokagon Band of Potawatomi Ind'!R7</f>
        <v>3700982.9199999897</v>
      </c>
      <c r="AN9" s="17">
        <f>'[1]Pokagon Band of Potawatomi Ind'!W7</f>
        <v>708844.22400000005</v>
      </c>
      <c r="AO9" s="15">
        <f>'[1]Soaring Eagle Gaming'!L7</f>
        <v>3379256.4200000018</v>
      </c>
      <c r="AP9" s="16">
        <f>'[1]Soaring Eagle Gaming'!R7</f>
        <v>3041330.7800000017</v>
      </c>
      <c r="AQ9" s="17">
        <f>'[1]Soaring Eagle Gaming'!W7</f>
        <v>540862.07200000004</v>
      </c>
      <c r="AR9" s="15">
        <f>'[1]Sault Ste. Marie Tribe of Chipp'!L7</f>
        <v>3291468.1800000072</v>
      </c>
      <c r="AS9" s="16">
        <f>'[1]Sault Ste. Marie Tribe of Chipp'!R7</f>
        <v>3093980.0900000073</v>
      </c>
      <c r="AT9" s="17">
        <f>'[1]Sault Ste. Marie Tribe of Chipp'!W7</f>
        <v>550374.43200000003</v>
      </c>
      <c r="AU9" s="18">
        <f t="shared" ref="AU9" si="11">B9+E9+H9+K9+N9+Q9+T9+W9+Z9+AC9+AF9+AI9+AL9+AO9+AR9</f>
        <v>260520946.41999984</v>
      </c>
      <c r="AV9" s="18">
        <f t="shared" ref="AV9" si="12">C9+F9+I9+L9+O9+R9+U9+X9+AA9+AD9+AG9+AJ9+AM9+AP9+AS9</f>
        <v>246080828.31999978</v>
      </c>
      <c r="AW9" s="44">
        <f t="shared" ref="AW9" si="13">D9+G9+J9+M9+P9+S9+V9+Y9+AB9+AE9+AH9+AK9+AN9+AQ9+AT9</f>
        <v>50507684.812999994</v>
      </c>
      <c r="AX9" s="52">
        <f>'[1]All Operators reconciliation'!V6+'[1]All Operators reconciliation'!X6</f>
        <v>13090984.556625001</v>
      </c>
      <c r="AY9" s="52">
        <f>'[1]All Operators reconciliation'!U6</f>
        <v>5980219.1360000009</v>
      </c>
    </row>
    <row r="10" spans="1:51" s="23" customFormat="1" ht="13.8" x14ac:dyDescent="0.3">
      <c r="A10" s="28" t="s">
        <v>39</v>
      </c>
      <c r="B10" s="11">
        <f>'[1]MGM Grand Detroit'!L8</f>
        <v>64943918.25999999</v>
      </c>
      <c r="C10" s="12">
        <f>'[1]MGM Grand Detroit'!R8</f>
        <v>61047283.159999989</v>
      </c>
      <c r="D10" s="13">
        <f>'[1]MGM Grand Detroit'!W8</f>
        <v>11965267.502999999</v>
      </c>
      <c r="E10" s="11">
        <f>'[1]MotorCity Casino'!L8</f>
        <v>67558695.420000076</v>
      </c>
      <c r="F10" s="14">
        <f>'[1]MotorCity Casino'!R8</f>
        <v>63505173.69000008</v>
      </c>
      <c r="G10" s="13">
        <f>'[1]MotorCity Casino'!W8</f>
        <v>12447014.040999999</v>
      </c>
      <c r="H10" s="11">
        <f>[1]Greektown_Penn!L8</f>
        <v>6645484.8799999952</v>
      </c>
      <c r="I10" s="14">
        <f>[1]Greektown_Penn!R8</f>
        <v>6246755.7899999954</v>
      </c>
      <c r="J10" s="13">
        <f>[1]Greektown_Penn!W8</f>
        <v>1224364.1340000001</v>
      </c>
      <c r="K10" s="11">
        <f>'[1]Bay Mills Indian Community'!L8</f>
        <v>42535768.350000143</v>
      </c>
      <c r="L10" s="12">
        <f>'[1]Bay Mills Indian Community'!R8</f>
        <v>39983622.250000142</v>
      </c>
      <c r="M10" s="13">
        <f>'[1]Bay Mills Indian Community'!W8</f>
        <v>8956331.3840000015</v>
      </c>
      <c r="N10" s="11">
        <f>[1]FireKeepers!$L8</f>
        <v>1544534.9499999955</v>
      </c>
      <c r="O10" s="14">
        <f>[1]FireKeepers!R8</f>
        <v>1451862.8499999954</v>
      </c>
      <c r="P10" s="13">
        <f>[1]FireKeepers!W8</f>
        <v>255527.86400000003</v>
      </c>
      <c r="Q10" s="11">
        <f>'[1]Grnd Traverse Band of Otta &amp; Ch'!$L8</f>
        <v>16061504.969999969</v>
      </c>
      <c r="R10" s="14">
        <f>'[1]Grnd Traverse Band of Otta &amp; Ch'!R8</f>
        <v>15097814.669999968</v>
      </c>
      <c r="S10" s="13">
        <f>'[1]Grnd Traverse Band of Otta &amp; Ch'!W8</f>
        <v>3381910.4880000004</v>
      </c>
      <c r="T10" s="11">
        <f>'[1]Gun Lake Band'!L8</f>
        <v>3774523.2800000012</v>
      </c>
      <c r="U10" s="14">
        <f>'[1]Gun Lake Band'!R8</f>
        <v>3548051.8800000013</v>
      </c>
      <c r="V10" s="13">
        <f>'[1]Gun Lake Band'!W8</f>
        <v>762112.97600000002</v>
      </c>
      <c r="W10" s="11">
        <f>'[1]Hannahville Indian Community'!L8</f>
        <v>638898.03000000119</v>
      </c>
      <c r="X10" s="14">
        <f>'[1]Hannahville Indian Community'!R8</f>
        <v>600564.15000000119</v>
      </c>
      <c r="Y10" s="13">
        <f>'[1]Hannahville Indian Community'!W8</f>
        <v>96090.26400000001</v>
      </c>
      <c r="Z10" s="11">
        <f>'[1]Keweenaw Bay Indian Community'!L8</f>
        <v>7310431.5300000012</v>
      </c>
      <c r="AA10" s="14">
        <f>'[1]Keweenaw Bay Indian Community'!R8</f>
        <v>6871805.6400000015</v>
      </c>
      <c r="AB10" s="53">
        <f>'[1]Keweenaw Bay Indian Community'!W8</f>
        <v>1539284.4640000002</v>
      </c>
      <c r="AC10" s="1">
        <f>'[1]Lac Vieux'!L8</f>
        <v>8955750.4399999976</v>
      </c>
      <c r="AD10" s="2">
        <f>'[1]Lac Vieux'!R8</f>
        <v>8418405.4099999983</v>
      </c>
      <c r="AE10" s="3">
        <f>'[1]Lac Vieux'!W8</f>
        <v>1885722.8160000001</v>
      </c>
      <c r="AF10" s="54">
        <f>'[1]Little River Band of Ottawa Ind'!L8</f>
        <v>16285401.949999988</v>
      </c>
      <c r="AG10" s="16">
        <f>'[1]Little River Band of Ottawa Ind'!R8</f>
        <v>15308277.829999989</v>
      </c>
      <c r="AH10" s="17">
        <f>'[1]Little River Band of Ottawa Ind'!W8</f>
        <v>3429054.2320000003</v>
      </c>
      <c r="AI10" s="15">
        <f>'[1]Little Traverse Bay Band of Oda'!L8</f>
        <v>2253841.8999999985</v>
      </c>
      <c r="AJ10" s="16">
        <f>'[1]Little Traverse Bay Band of Oda'!R8</f>
        <v>2118611.3899999987</v>
      </c>
      <c r="AK10" s="17">
        <f>'[1]Little Traverse Bay Band of Oda'!W8</f>
        <v>396368.2</v>
      </c>
      <c r="AL10" s="15">
        <f>'[1]Pokagon Band of Potawatomi Ind'!L8</f>
        <v>3697243.549999997</v>
      </c>
      <c r="AM10" s="16">
        <f>'[1]Pokagon Band of Potawatomi Ind'!R8</f>
        <v>3475408.9299999969</v>
      </c>
      <c r="AN10" s="17">
        <f>'[1]Pokagon Band of Potawatomi Ind'!W8</f>
        <v>759227.21600000001</v>
      </c>
      <c r="AO10" s="15">
        <f>'[1]Soaring Eagle Gaming'!L8</f>
        <v>2757751.1000000015</v>
      </c>
      <c r="AP10" s="16">
        <f>'[1]Soaring Eagle Gaming'!R8</f>
        <v>2481975.9900000016</v>
      </c>
      <c r="AQ10" s="17">
        <f>'[1]Soaring Eagle Gaming'!W8</f>
        <v>489838.864</v>
      </c>
      <c r="AR10" s="15">
        <f>'[1]Sault Ste. Marie Tribe of Chipp'!L8</f>
        <v>3147189.0299999937</v>
      </c>
      <c r="AS10" s="16">
        <f>'[1]Sault Ste. Marie Tribe of Chipp'!R8</f>
        <v>2987062.5699999938</v>
      </c>
      <c r="AT10" s="17">
        <f>'[1]Sault Ste. Marie Tribe of Chipp'!W8</f>
        <v>595142.95199999993</v>
      </c>
      <c r="AU10" s="18">
        <f t="shared" ref="AU10" si="14">B10+E10+H10+K10+N10+Q10+T10+W10+Z10+AC10+AF10+AI10+AL10+AO10+AR10</f>
        <v>248110937.64000016</v>
      </c>
      <c r="AV10" s="18">
        <f t="shared" ref="AV10" si="15">C10+F10+I10+L10+O10+R10+U10+X10+AA10+AD10+AG10+AJ10+AM10+AP10+AS10</f>
        <v>233142676.20000014</v>
      </c>
      <c r="AW10" s="44">
        <f t="shared" ref="AW10" si="16">D10+G10+J10+M10+P10+S10+V10+Y10+AB10+AE10+AH10+AK10+AN10+AQ10+AT10</f>
        <v>48183257.398000002</v>
      </c>
      <c r="AX10" s="52">
        <f>'[1]All Operators reconciliation'!V7+'[1]All Operators reconciliation'!X7</f>
        <v>12622124.020000001</v>
      </c>
      <c r="AY10" s="52">
        <f>'[1]All Operators reconciliation'!U7</f>
        <v>5636652.9299999997</v>
      </c>
    </row>
    <row r="11" spans="1:51" s="23" customFormat="1" ht="13.8" x14ac:dyDescent="0.3">
      <c r="A11" s="28" t="s">
        <v>40</v>
      </c>
      <c r="B11" s="11"/>
      <c r="C11" s="12"/>
      <c r="D11" s="13"/>
      <c r="E11" s="11"/>
      <c r="F11" s="14"/>
      <c r="G11" s="13"/>
      <c r="H11" s="11"/>
      <c r="I11" s="14"/>
      <c r="J11" s="13"/>
      <c r="K11" s="11"/>
      <c r="L11" s="12"/>
      <c r="M11" s="13"/>
      <c r="N11" s="11"/>
      <c r="O11" s="14"/>
      <c r="P11" s="13"/>
      <c r="Q11" s="11"/>
      <c r="R11" s="14"/>
      <c r="S11" s="13"/>
      <c r="T11" s="11"/>
      <c r="U11" s="14"/>
      <c r="V11" s="13"/>
      <c r="W11" s="11"/>
      <c r="X11" s="14"/>
      <c r="Y11" s="13"/>
      <c r="Z11" s="11"/>
      <c r="AA11" s="14"/>
      <c r="AB11" s="53"/>
      <c r="AC11" s="1"/>
      <c r="AD11" s="2"/>
      <c r="AE11" s="3"/>
      <c r="AF11" s="54"/>
      <c r="AG11" s="16"/>
      <c r="AH11" s="17"/>
      <c r="AI11" s="15"/>
      <c r="AJ11" s="16"/>
      <c r="AK11" s="17"/>
      <c r="AL11" s="15"/>
      <c r="AM11" s="16"/>
      <c r="AN11" s="17"/>
      <c r="AO11" s="15"/>
      <c r="AP11" s="16"/>
      <c r="AQ11" s="17"/>
      <c r="AR11" s="15"/>
      <c r="AS11" s="16"/>
      <c r="AT11" s="17"/>
      <c r="AU11" s="18"/>
      <c r="AV11" s="18"/>
      <c r="AW11" s="44"/>
      <c r="AX11" s="52"/>
      <c r="AY11" s="52"/>
    </row>
    <row r="12" spans="1:51" s="23" customFormat="1" ht="13.8" x14ac:dyDescent="0.3">
      <c r="A12" s="28" t="s">
        <v>41</v>
      </c>
      <c r="B12" s="11"/>
      <c r="C12" s="12"/>
      <c r="D12" s="13"/>
      <c r="E12" s="11"/>
      <c r="F12" s="14"/>
      <c r="G12" s="13"/>
      <c r="H12" s="11"/>
      <c r="I12" s="14"/>
      <c r="J12" s="13"/>
      <c r="K12" s="11"/>
      <c r="L12" s="12"/>
      <c r="M12" s="13"/>
      <c r="N12" s="11"/>
      <c r="O12" s="14"/>
      <c r="P12" s="13"/>
      <c r="Q12" s="11"/>
      <c r="R12" s="14"/>
      <c r="S12" s="13"/>
      <c r="T12" s="11"/>
      <c r="U12" s="14"/>
      <c r="V12" s="13"/>
      <c r="W12" s="11"/>
      <c r="X12" s="14"/>
      <c r="Y12" s="13"/>
      <c r="Z12" s="11"/>
      <c r="AA12" s="14"/>
      <c r="AB12" s="53"/>
      <c r="AC12" s="1"/>
      <c r="AD12" s="2"/>
      <c r="AE12" s="3"/>
      <c r="AF12" s="54"/>
      <c r="AG12" s="16"/>
      <c r="AH12" s="17"/>
      <c r="AI12" s="15"/>
      <c r="AJ12" s="16"/>
      <c r="AK12" s="17"/>
      <c r="AL12" s="15"/>
      <c r="AM12" s="16"/>
      <c r="AN12" s="17"/>
      <c r="AO12" s="15"/>
      <c r="AP12" s="16"/>
      <c r="AQ12" s="17"/>
      <c r="AR12" s="15"/>
      <c r="AS12" s="16"/>
      <c r="AT12" s="17"/>
      <c r="AU12" s="18"/>
      <c r="AV12" s="18"/>
      <c r="AW12" s="44"/>
      <c r="AX12" s="52"/>
      <c r="AY12" s="52"/>
    </row>
    <row r="13" spans="1:51" s="23" customFormat="1" ht="13.8" x14ac:dyDescent="0.3">
      <c r="A13" s="28" t="s">
        <v>42</v>
      </c>
      <c r="B13" s="11"/>
      <c r="C13" s="12"/>
      <c r="D13" s="13"/>
      <c r="E13" s="11"/>
      <c r="F13" s="14"/>
      <c r="G13" s="13"/>
      <c r="H13" s="11"/>
      <c r="I13" s="14"/>
      <c r="J13" s="13"/>
      <c r="K13" s="11"/>
      <c r="L13" s="12"/>
      <c r="M13" s="13"/>
      <c r="N13" s="11"/>
      <c r="O13" s="14"/>
      <c r="P13" s="13"/>
      <c r="Q13" s="11"/>
      <c r="R13" s="14"/>
      <c r="S13" s="13"/>
      <c r="T13" s="11"/>
      <c r="U13" s="14"/>
      <c r="V13" s="13"/>
      <c r="W13" s="11"/>
      <c r="X13" s="14"/>
      <c r="Y13" s="13"/>
      <c r="Z13" s="11"/>
      <c r="AA13" s="14"/>
      <c r="AB13" s="53"/>
      <c r="AC13" s="1"/>
      <c r="AD13" s="2"/>
      <c r="AE13" s="3"/>
      <c r="AF13" s="54"/>
      <c r="AG13" s="16"/>
      <c r="AH13" s="17"/>
      <c r="AI13" s="15"/>
      <c r="AJ13" s="16"/>
      <c r="AK13" s="17"/>
      <c r="AL13" s="15"/>
      <c r="AM13" s="16"/>
      <c r="AN13" s="17"/>
      <c r="AO13" s="15"/>
      <c r="AP13" s="16"/>
      <c r="AQ13" s="17"/>
      <c r="AR13" s="15"/>
      <c r="AS13" s="16"/>
      <c r="AT13" s="17"/>
      <c r="AU13" s="18"/>
      <c r="AV13" s="18"/>
      <c r="AW13" s="44"/>
      <c r="AX13" s="52"/>
      <c r="AY13" s="52"/>
    </row>
    <row r="14" spans="1:51" s="23" customFormat="1" ht="13.8" x14ac:dyDescent="0.3">
      <c r="A14" s="28" t="s">
        <v>43</v>
      </c>
      <c r="B14" s="11"/>
      <c r="C14" s="12"/>
      <c r="D14" s="13"/>
      <c r="E14" s="11"/>
      <c r="F14" s="14"/>
      <c r="G14" s="13"/>
      <c r="H14" s="11"/>
      <c r="I14" s="14"/>
      <c r="J14" s="13"/>
      <c r="K14" s="11"/>
      <c r="L14" s="12"/>
      <c r="M14" s="13"/>
      <c r="N14" s="11"/>
      <c r="O14" s="14"/>
      <c r="P14" s="13"/>
      <c r="Q14" s="11"/>
      <c r="R14" s="14"/>
      <c r="S14" s="13"/>
      <c r="T14" s="11"/>
      <c r="U14" s="14"/>
      <c r="V14" s="13"/>
      <c r="W14" s="11"/>
      <c r="X14" s="14"/>
      <c r="Y14" s="13"/>
      <c r="Z14" s="11"/>
      <c r="AA14" s="14"/>
      <c r="AB14" s="53"/>
      <c r="AC14" s="1"/>
      <c r="AD14" s="2"/>
      <c r="AE14" s="3"/>
      <c r="AF14" s="54"/>
      <c r="AG14" s="16"/>
      <c r="AH14" s="17"/>
      <c r="AI14" s="15"/>
      <c r="AJ14" s="16"/>
      <c r="AK14" s="17"/>
      <c r="AL14" s="15"/>
      <c r="AM14" s="16"/>
      <c r="AN14" s="17"/>
      <c r="AO14" s="15"/>
      <c r="AP14" s="16"/>
      <c r="AQ14" s="17"/>
      <c r="AR14" s="15"/>
      <c r="AS14" s="16"/>
      <c r="AT14" s="17"/>
      <c r="AU14" s="18"/>
      <c r="AV14" s="18"/>
      <c r="AW14" s="44"/>
      <c r="AX14" s="52"/>
      <c r="AY14" s="52"/>
    </row>
    <row r="15" spans="1:51" s="23" customFormat="1" ht="13.8" x14ac:dyDescent="0.3">
      <c r="A15" s="28" t="s">
        <v>44</v>
      </c>
      <c r="B15" s="11"/>
      <c r="C15" s="12"/>
      <c r="D15" s="13"/>
      <c r="E15" s="11"/>
      <c r="F15" s="14"/>
      <c r="G15" s="13"/>
      <c r="H15" s="11"/>
      <c r="I15" s="14"/>
      <c r="J15" s="13"/>
      <c r="K15" s="11"/>
      <c r="L15" s="12"/>
      <c r="M15" s="13"/>
      <c r="N15" s="11"/>
      <c r="O15" s="14"/>
      <c r="P15" s="13"/>
      <c r="Q15" s="11"/>
      <c r="R15" s="14"/>
      <c r="S15" s="13"/>
      <c r="T15" s="11"/>
      <c r="U15" s="14"/>
      <c r="V15" s="13"/>
      <c r="W15" s="11"/>
      <c r="X15" s="14"/>
      <c r="Y15" s="13"/>
      <c r="Z15" s="11"/>
      <c r="AA15" s="14"/>
      <c r="AB15" s="53"/>
      <c r="AC15" s="1"/>
      <c r="AD15" s="2"/>
      <c r="AE15" s="3"/>
      <c r="AF15" s="54"/>
      <c r="AG15" s="16"/>
      <c r="AH15" s="17"/>
      <c r="AI15" s="15"/>
      <c r="AJ15" s="16"/>
      <c r="AK15" s="17"/>
      <c r="AL15" s="15"/>
      <c r="AM15" s="16"/>
      <c r="AN15" s="17"/>
      <c r="AO15" s="15"/>
      <c r="AP15" s="16"/>
      <c r="AQ15" s="17"/>
      <c r="AR15" s="15"/>
      <c r="AS15" s="16"/>
      <c r="AT15" s="17"/>
      <c r="AU15" s="18"/>
      <c r="AV15" s="18"/>
      <c r="AW15" s="44"/>
      <c r="AX15" s="52"/>
      <c r="AY15" s="52"/>
    </row>
    <row r="16" spans="1:51" s="23" customFormat="1" ht="13.8" x14ac:dyDescent="0.3">
      <c r="A16" s="28" t="s">
        <v>45</v>
      </c>
      <c r="B16" s="11"/>
      <c r="C16" s="12"/>
      <c r="D16" s="13"/>
      <c r="E16" s="11"/>
      <c r="F16" s="14"/>
      <c r="G16" s="13"/>
      <c r="H16" s="11"/>
      <c r="I16" s="14"/>
      <c r="J16" s="13"/>
      <c r="K16" s="11"/>
      <c r="L16" s="12"/>
      <c r="M16" s="13"/>
      <c r="N16" s="11"/>
      <c r="O16" s="14"/>
      <c r="P16" s="13"/>
      <c r="Q16" s="11"/>
      <c r="R16" s="14"/>
      <c r="S16" s="13"/>
      <c r="T16" s="11"/>
      <c r="U16" s="14"/>
      <c r="V16" s="13"/>
      <c r="W16" s="11"/>
      <c r="X16" s="14"/>
      <c r="Y16" s="13"/>
      <c r="Z16" s="11"/>
      <c r="AA16" s="14"/>
      <c r="AB16" s="53"/>
      <c r="AC16" s="1"/>
      <c r="AD16" s="2"/>
      <c r="AE16" s="3"/>
      <c r="AF16" s="54"/>
      <c r="AG16" s="16"/>
      <c r="AH16" s="17"/>
      <c r="AI16" s="15"/>
      <c r="AJ16" s="16"/>
      <c r="AK16" s="17"/>
      <c r="AL16" s="15"/>
      <c r="AM16" s="16"/>
      <c r="AN16" s="17"/>
      <c r="AO16" s="15"/>
      <c r="AP16" s="16"/>
      <c r="AQ16" s="17"/>
      <c r="AR16" s="15"/>
      <c r="AS16" s="16"/>
      <c r="AT16" s="17"/>
      <c r="AU16" s="18"/>
      <c r="AV16" s="18"/>
      <c r="AW16" s="44"/>
      <c r="AX16" s="52"/>
      <c r="AY16" s="52"/>
    </row>
    <row r="17" spans="1:68" s="23" customFormat="1" ht="13.8" x14ac:dyDescent="0.3">
      <c r="A17" s="28" t="s">
        <v>46</v>
      </c>
      <c r="B17" s="11"/>
      <c r="C17" s="12"/>
      <c r="D17" s="13"/>
      <c r="E17" s="11"/>
      <c r="F17" s="14"/>
      <c r="G17" s="13"/>
      <c r="H17" s="11"/>
      <c r="I17" s="14"/>
      <c r="J17" s="13"/>
      <c r="K17" s="11"/>
      <c r="L17" s="12"/>
      <c r="M17" s="13"/>
      <c r="N17" s="11"/>
      <c r="O17" s="14"/>
      <c r="P17" s="13"/>
      <c r="Q17" s="11"/>
      <c r="R17" s="14"/>
      <c r="S17" s="13"/>
      <c r="T17" s="11"/>
      <c r="U17" s="14"/>
      <c r="V17" s="13"/>
      <c r="W17" s="11"/>
      <c r="X17" s="14"/>
      <c r="Y17" s="13"/>
      <c r="Z17" s="11"/>
      <c r="AA17" s="14"/>
      <c r="AB17" s="53"/>
      <c r="AC17" s="1"/>
      <c r="AD17" s="2"/>
      <c r="AE17" s="3"/>
      <c r="AF17" s="54"/>
      <c r="AG17" s="16"/>
      <c r="AH17" s="17"/>
      <c r="AI17" s="15"/>
      <c r="AJ17" s="16"/>
      <c r="AK17" s="17"/>
      <c r="AL17" s="15"/>
      <c r="AM17" s="16"/>
      <c r="AN17" s="17"/>
      <c r="AO17" s="15"/>
      <c r="AP17" s="16"/>
      <c r="AQ17" s="17"/>
      <c r="AR17" s="15"/>
      <c r="AS17" s="16"/>
      <c r="AT17" s="17"/>
      <c r="AU17" s="18"/>
      <c r="AV17" s="18"/>
      <c r="AW17" s="44"/>
      <c r="AX17" s="52"/>
      <c r="AY17" s="52"/>
    </row>
    <row r="18" spans="1:68" s="23" customFormat="1" thickBot="1" x14ac:dyDescent="0.35">
      <c r="A18" s="28" t="s">
        <v>47</v>
      </c>
      <c r="B18" s="11"/>
      <c r="C18" s="12"/>
      <c r="D18" s="13"/>
      <c r="E18" s="11"/>
      <c r="F18" s="14"/>
      <c r="G18" s="13"/>
      <c r="H18" s="11"/>
      <c r="I18" s="14"/>
      <c r="J18" s="13"/>
      <c r="K18" s="11"/>
      <c r="L18" s="12"/>
      <c r="M18" s="13"/>
      <c r="N18" s="11"/>
      <c r="O18" s="14"/>
      <c r="P18" s="13"/>
      <c r="Q18" s="11"/>
      <c r="R18" s="14"/>
      <c r="S18" s="13"/>
      <c r="T18" s="11"/>
      <c r="U18" s="14"/>
      <c r="V18" s="13"/>
      <c r="W18" s="11"/>
      <c r="X18" s="14"/>
      <c r="Y18" s="13"/>
      <c r="Z18" s="11"/>
      <c r="AA18" s="14"/>
      <c r="AB18" s="53"/>
      <c r="AC18" s="1"/>
      <c r="AD18" s="2"/>
      <c r="AE18" s="3"/>
      <c r="AF18" s="54"/>
      <c r="AG18" s="16"/>
      <c r="AH18" s="17"/>
      <c r="AI18" s="15"/>
      <c r="AJ18" s="16"/>
      <c r="AK18" s="17"/>
      <c r="AL18" s="15"/>
      <c r="AM18" s="16"/>
      <c r="AN18" s="17"/>
      <c r="AO18" s="15"/>
      <c r="AP18" s="16"/>
      <c r="AQ18" s="17"/>
      <c r="AR18" s="15"/>
      <c r="AS18" s="16"/>
      <c r="AT18" s="17"/>
      <c r="AU18" s="18"/>
      <c r="AV18" s="18"/>
      <c r="AW18" s="44"/>
      <c r="AX18" s="52"/>
      <c r="AY18" s="52"/>
    </row>
    <row r="19" spans="1:68" s="24" customFormat="1" thickBot="1" x14ac:dyDescent="0.35">
      <c r="A19" s="29" t="s">
        <v>48</v>
      </c>
      <c r="B19" s="8">
        <f>SUM(B7:B18)</f>
        <v>260668022.92000008</v>
      </c>
      <c r="C19" s="9">
        <f t="shared" ref="C19:AY19" si="17">SUM(C7:C18)</f>
        <v>245027941.54000008</v>
      </c>
      <c r="D19" s="4">
        <f t="shared" si="17"/>
        <v>47549476.548</v>
      </c>
      <c r="E19" s="8">
        <f t="shared" si="17"/>
        <v>260294448.1400001</v>
      </c>
      <c r="F19" s="10">
        <f t="shared" si="17"/>
        <v>244676781.25000009</v>
      </c>
      <c r="G19" s="4">
        <f t="shared" si="17"/>
        <v>47480649.125</v>
      </c>
      <c r="H19" s="8">
        <f t="shared" si="17"/>
        <v>25448174.049999982</v>
      </c>
      <c r="I19" s="10">
        <f t="shared" si="17"/>
        <v>23921283.619999982</v>
      </c>
      <c r="J19" s="4">
        <f t="shared" si="17"/>
        <v>4212571.5869999994</v>
      </c>
      <c r="K19" s="8">
        <f t="shared" si="17"/>
        <v>153702867.48000002</v>
      </c>
      <c r="L19" s="9">
        <f t="shared" si="17"/>
        <v>144480695.43000001</v>
      </c>
      <c r="M19" s="4">
        <f t="shared" si="17"/>
        <v>31819675.776000001</v>
      </c>
      <c r="N19" s="8">
        <f t="shared" si="17"/>
        <v>7965497.6099999845</v>
      </c>
      <c r="O19" s="10">
        <f t="shared" si="17"/>
        <v>7487567.7499999851</v>
      </c>
      <c r="P19" s="4">
        <f t="shared" si="17"/>
        <v>1253811.9280000001</v>
      </c>
      <c r="Q19" s="8">
        <f t="shared" si="17"/>
        <v>65760581.449999988</v>
      </c>
      <c r="R19" s="10">
        <f t="shared" si="17"/>
        <v>63188819.499999985</v>
      </c>
      <c r="S19" s="4">
        <f t="shared" si="17"/>
        <v>13610295.568000002</v>
      </c>
      <c r="T19" s="8">
        <f t="shared" si="17"/>
        <v>14391190.57</v>
      </c>
      <c r="U19" s="10">
        <f t="shared" si="17"/>
        <v>13527719.139999999</v>
      </c>
      <c r="V19" s="4">
        <f t="shared" si="17"/>
        <v>2486209.088</v>
      </c>
      <c r="W19" s="8">
        <f t="shared" si="17"/>
        <v>2638321.9800000042</v>
      </c>
      <c r="X19" s="10">
        <f t="shared" si="17"/>
        <v>2480022.6700000041</v>
      </c>
      <c r="Y19" s="4">
        <f t="shared" si="17"/>
        <v>396803.62400000007</v>
      </c>
      <c r="Z19" s="8">
        <f t="shared" si="17"/>
        <v>40213007.299999952</v>
      </c>
      <c r="AA19" s="10">
        <f t="shared" si="17"/>
        <v>37800226.859999947</v>
      </c>
      <c r="AB19" s="4">
        <f t="shared" si="17"/>
        <v>7923250.824000001</v>
      </c>
      <c r="AC19" s="55">
        <f t="shared" si="17"/>
        <v>34134914.309999973</v>
      </c>
      <c r="AD19" s="56">
        <f t="shared" si="17"/>
        <v>32039255.449999973</v>
      </c>
      <c r="AE19" s="57">
        <f t="shared" si="17"/>
        <v>6632793.2240000013</v>
      </c>
      <c r="AF19" s="8">
        <f t="shared" si="17"/>
        <v>64757487.300000012</v>
      </c>
      <c r="AG19" s="10">
        <f t="shared" si="17"/>
        <v>60872038.060000017</v>
      </c>
      <c r="AH19" s="4">
        <f t="shared" si="17"/>
        <v>13091336.520000001</v>
      </c>
      <c r="AI19" s="8">
        <f t="shared" si="17"/>
        <v>10072645.819999993</v>
      </c>
      <c r="AJ19" s="10">
        <f t="shared" si="17"/>
        <v>9468287.0699999928</v>
      </c>
      <c r="AK19" s="4">
        <f t="shared" si="17"/>
        <v>1625911.1199999999</v>
      </c>
      <c r="AL19" s="8">
        <f t="shared" si="17"/>
        <v>15182324.289999992</v>
      </c>
      <c r="AM19" s="10">
        <f t="shared" si="17"/>
        <v>14271384.829999991</v>
      </c>
      <c r="AN19" s="4">
        <f t="shared" si="17"/>
        <v>2652790.2080000001</v>
      </c>
      <c r="AO19" s="8">
        <f t="shared" si="17"/>
        <v>12034685.609999992</v>
      </c>
      <c r="AP19" s="10">
        <f t="shared" si="17"/>
        <v>10831217.049999991</v>
      </c>
      <c r="AQ19" s="4">
        <f t="shared" si="17"/>
        <v>1900893.1440000001</v>
      </c>
      <c r="AR19" s="8">
        <f t="shared" si="17"/>
        <v>12045721.899999999</v>
      </c>
      <c r="AS19" s="10">
        <f t="shared" si="17"/>
        <v>11351683.469999999</v>
      </c>
      <c r="AT19" s="4">
        <f t="shared" si="17"/>
        <v>2009150.1680000001</v>
      </c>
      <c r="AU19" s="8">
        <f>SUM(AU7:AU18)</f>
        <v>979309890.73000002</v>
      </c>
      <c r="AV19" s="9">
        <f t="shared" ref="AV19" si="18">SUM(AV7:AV18)</f>
        <v>921424923.69000006</v>
      </c>
      <c r="AW19" s="4">
        <f t="shared" si="17"/>
        <v>184645618.45199999</v>
      </c>
      <c r="AX19" s="49">
        <f t="shared" si="17"/>
        <v>48952909.620125003</v>
      </c>
      <c r="AY19" s="49">
        <f t="shared" si="17"/>
        <v>21350730.298</v>
      </c>
    </row>
    <row r="20" spans="1:68" s="24" customFormat="1" ht="13.8" x14ac:dyDescent="0.3">
      <c r="A20" s="45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5"/>
      <c r="AY20" s="35"/>
    </row>
    <row r="21" spans="1:68" s="7" customFormat="1" ht="27" customHeight="1" x14ac:dyDescent="0.25">
      <c r="B21" s="26" t="s">
        <v>49</v>
      </c>
      <c r="C21" s="67" t="s">
        <v>50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"/>
      <c r="Q21" s="6"/>
      <c r="AX21" s="34"/>
      <c r="AY21" s="34"/>
    </row>
    <row r="22" spans="1:68" s="7" customFormat="1" x14ac:dyDescent="0.3">
      <c r="A22" s="46"/>
      <c r="B22" s="26" t="s">
        <v>60</v>
      </c>
      <c r="C22" s="67" t="s">
        <v>61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BO22" s="36"/>
      <c r="BP22" s="33"/>
    </row>
    <row r="23" spans="1:68" x14ac:dyDescent="0.3">
      <c r="A23" s="47"/>
      <c r="B23" s="48"/>
      <c r="C23" s="48"/>
      <c r="D23" s="48"/>
    </row>
    <row r="26" spans="1:68" ht="15.75" customHeight="1" x14ac:dyDescent="0.3"/>
    <row r="27" spans="1:68" ht="15.75" customHeight="1" x14ac:dyDescent="0.3"/>
  </sheetData>
  <sheetProtection algorithmName="SHA-512" hashValue="KP+FmDgOVnhiNKKh6/odDQJciGMb2psdF7wcMUCh89qdSxnOpJYKZ8y+wpvURm/PyBoWhceB3aWYHoQ4+nY9vA==" saltValue="3MPQClCf6XAHMs9wvQbImw==" spinCount="100000" sheet="1" selectLockedCells="1" selectUnlockedCells="1"/>
  <mergeCells count="68">
    <mergeCell ref="AL2:AN2"/>
    <mergeCell ref="B1:S1"/>
    <mergeCell ref="T1:AK1"/>
    <mergeCell ref="AL1:AY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B3:D3"/>
    <mergeCell ref="E3:G3"/>
    <mergeCell ref="H3:J3"/>
    <mergeCell ref="K3:M3"/>
    <mergeCell ref="N3:P3"/>
    <mergeCell ref="AO2:AQ2"/>
    <mergeCell ref="AR2:AT2"/>
    <mergeCell ref="AU2:AW5"/>
    <mergeCell ref="AX2:AX5"/>
    <mergeCell ref="AY2:AY5"/>
    <mergeCell ref="AO5:AQ5"/>
    <mergeCell ref="AR5:AT5"/>
    <mergeCell ref="AI3:AK3"/>
    <mergeCell ref="AL3:AN3"/>
    <mergeCell ref="AO3:AQ3"/>
    <mergeCell ref="AR3:AT3"/>
    <mergeCell ref="B4:D4"/>
    <mergeCell ref="E4:G4"/>
    <mergeCell ref="H4:J4"/>
    <mergeCell ref="K4:M4"/>
    <mergeCell ref="N4:P4"/>
    <mergeCell ref="Q4:S4"/>
    <mergeCell ref="Q3:S3"/>
    <mergeCell ref="T3:V3"/>
    <mergeCell ref="W3:Y3"/>
    <mergeCell ref="Z3:AB3"/>
    <mergeCell ref="AC3:AE3"/>
    <mergeCell ref="AF3:AH3"/>
    <mergeCell ref="AL4:AN4"/>
    <mergeCell ref="AO4:AQ4"/>
    <mergeCell ref="AR4:AT4"/>
    <mergeCell ref="B5:D5"/>
    <mergeCell ref="E5:G5"/>
    <mergeCell ref="H5:J5"/>
    <mergeCell ref="K5:M5"/>
    <mergeCell ref="N5:P5"/>
    <mergeCell ref="Q5:S5"/>
    <mergeCell ref="T5:V5"/>
    <mergeCell ref="T4:V4"/>
    <mergeCell ref="W4:Y4"/>
    <mergeCell ref="Z4:AB4"/>
    <mergeCell ref="AC4:AE4"/>
    <mergeCell ref="AF4:AH4"/>
    <mergeCell ref="AI4:AK4"/>
    <mergeCell ref="AF5:AH5"/>
    <mergeCell ref="AI5:AK5"/>
    <mergeCell ref="AL5:AN5"/>
    <mergeCell ref="C21:M21"/>
    <mergeCell ref="C22:W22"/>
    <mergeCell ref="W5:Y5"/>
    <mergeCell ref="Z5:AB5"/>
    <mergeCell ref="AC5:AE5"/>
  </mergeCells>
  <printOptions verticalCentered="1"/>
  <pageMargins left="0.25" right="0.25" top="0.75" bottom="0.75" header="0.3" footer="0.3"/>
  <pageSetup paperSize="5" scale="61" orientation="landscape" r:id="rId1"/>
  <colBreaks count="2" manualBreakCount="2">
    <brk id="19" max="23" man="1"/>
    <brk id="37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B426-D9DB-43CD-8213-247E855BE5CA}">
  <dimension ref="A1:BP27"/>
  <sheetViews>
    <sheetView zoomScaleNormal="100" workbookViewId="0"/>
  </sheetViews>
  <sheetFormatPr defaultColWidth="12.88671875" defaultRowHeight="14.4" x14ac:dyDescent="0.3"/>
  <cols>
    <col min="1" max="1" width="15.88671875" customWidth="1"/>
    <col min="2" max="3" width="14.5546875" customWidth="1"/>
    <col min="4" max="4" width="14.5546875" bestFit="1" customWidth="1"/>
    <col min="5" max="6" width="14.44140625" bestFit="1" customWidth="1"/>
    <col min="7" max="7" width="14.5546875" bestFit="1" customWidth="1"/>
    <col min="8" max="10" width="13.6640625" customWidth="1"/>
    <col min="11" max="12" width="14.44140625" bestFit="1" customWidth="1"/>
    <col min="13" max="16" width="13.6640625" customWidth="1"/>
    <col min="17" max="18" width="14.5546875" bestFit="1" customWidth="1"/>
    <col min="19" max="31" width="13.6640625" customWidth="1"/>
    <col min="32" max="33" width="14.5546875" bestFit="1" customWidth="1"/>
    <col min="34" max="46" width="13.6640625" customWidth="1"/>
    <col min="47" max="48" width="15.88671875" bestFit="1" customWidth="1"/>
    <col min="49" max="49" width="14.44140625" bestFit="1" customWidth="1"/>
    <col min="50" max="50" width="15.6640625" style="33" bestFit="1" customWidth="1"/>
    <col min="51" max="51" width="14.5546875" style="33" bestFit="1" customWidth="1"/>
  </cols>
  <sheetData>
    <row r="1" spans="1:51" ht="18.600000000000001" thickBot="1" x14ac:dyDescent="0.4">
      <c r="A1" s="5"/>
      <c r="B1" s="140" t="s">
        <v>77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2" t="s">
        <v>77</v>
      </c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 t="s">
        <v>77</v>
      </c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3"/>
    </row>
    <row r="2" spans="1:51" s="25" customFormat="1" ht="50.25" customHeight="1" thickBot="1" x14ac:dyDescent="0.35">
      <c r="A2" s="31" t="s">
        <v>0</v>
      </c>
      <c r="B2" s="111" t="s">
        <v>1</v>
      </c>
      <c r="C2" s="111"/>
      <c r="D2" s="111"/>
      <c r="E2" s="112" t="s">
        <v>2</v>
      </c>
      <c r="F2" s="112"/>
      <c r="G2" s="112"/>
      <c r="H2" s="113" t="s">
        <v>3</v>
      </c>
      <c r="I2" s="113"/>
      <c r="J2" s="113"/>
      <c r="K2" s="114" t="s">
        <v>4</v>
      </c>
      <c r="L2" s="114"/>
      <c r="M2" s="114"/>
      <c r="N2" s="115" t="s">
        <v>73</v>
      </c>
      <c r="O2" s="116"/>
      <c r="P2" s="117"/>
      <c r="Q2" s="118" t="s">
        <v>5</v>
      </c>
      <c r="R2" s="118"/>
      <c r="S2" s="118"/>
      <c r="T2" s="105" t="s">
        <v>63</v>
      </c>
      <c r="U2" s="105"/>
      <c r="V2" s="105"/>
      <c r="W2" s="106" t="s">
        <v>78</v>
      </c>
      <c r="X2" s="106"/>
      <c r="Y2" s="106"/>
      <c r="Z2" s="107" t="s">
        <v>6</v>
      </c>
      <c r="AA2" s="107"/>
      <c r="AB2" s="107"/>
      <c r="AC2" s="108" t="s">
        <v>68</v>
      </c>
      <c r="AD2" s="108"/>
      <c r="AE2" s="108"/>
      <c r="AF2" s="109" t="s">
        <v>7</v>
      </c>
      <c r="AG2" s="109"/>
      <c r="AH2" s="109"/>
      <c r="AI2" s="110" t="s">
        <v>54</v>
      </c>
      <c r="AJ2" s="110"/>
      <c r="AK2" s="110"/>
      <c r="AL2" s="78" t="s">
        <v>56</v>
      </c>
      <c r="AM2" s="78"/>
      <c r="AN2" s="79"/>
      <c r="AO2" s="80" t="s">
        <v>74</v>
      </c>
      <c r="AP2" s="80"/>
      <c r="AQ2" s="81"/>
      <c r="AR2" s="82" t="s">
        <v>8</v>
      </c>
      <c r="AS2" s="82"/>
      <c r="AT2" s="83"/>
      <c r="AU2" s="119" t="s">
        <v>9</v>
      </c>
      <c r="AV2" s="120"/>
      <c r="AW2" s="121"/>
      <c r="AX2" s="128" t="s">
        <v>59</v>
      </c>
      <c r="AY2" s="131" t="s">
        <v>66</v>
      </c>
    </row>
    <row r="3" spans="1:51" s="25" customFormat="1" ht="15" hidden="1" thickBot="1" x14ac:dyDescent="0.35">
      <c r="A3" s="31" t="s">
        <v>10</v>
      </c>
      <c r="B3" s="111" t="s">
        <v>11</v>
      </c>
      <c r="C3" s="111"/>
      <c r="D3" s="111"/>
      <c r="E3" s="112" t="s">
        <v>2</v>
      </c>
      <c r="F3" s="112"/>
      <c r="G3" s="112"/>
      <c r="H3" s="113" t="s">
        <v>12</v>
      </c>
      <c r="I3" s="113"/>
      <c r="J3" s="113"/>
      <c r="K3" s="114" t="s">
        <v>13</v>
      </c>
      <c r="L3" s="114"/>
      <c r="M3" s="114"/>
      <c r="N3" s="115" t="s">
        <v>71</v>
      </c>
      <c r="O3" s="116"/>
      <c r="P3" s="117"/>
      <c r="Q3" s="118" t="s">
        <v>14</v>
      </c>
      <c r="R3" s="118"/>
      <c r="S3" s="118"/>
      <c r="T3" s="105" t="s">
        <v>64</v>
      </c>
      <c r="U3" s="105"/>
      <c r="V3" s="105"/>
      <c r="W3" s="106" t="s">
        <v>15</v>
      </c>
      <c r="X3" s="106"/>
      <c r="Y3" s="106"/>
      <c r="Z3" s="107" t="s">
        <v>16</v>
      </c>
      <c r="AA3" s="107"/>
      <c r="AB3" s="107"/>
      <c r="AC3" s="108" t="s">
        <v>69</v>
      </c>
      <c r="AD3" s="108"/>
      <c r="AE3" s="108"/>
      <c r="AF3" s="109" t="s">
        <v>17</v>
      </c>
      <c r="AG3" s="109"/>
      <c r="AH3" s="109"/>
      <c r="AI3" s="110" t="s">
        <v>18</v>
      </c>
      <c r="AJ3" s="110"/>
      <c r="AK3" s="110"/>
      <c r="AL3" s="78" t="s">
        <v>57</v>
      </c>
      <c r="AM3" s="78"/>
      <c r="AN3" s="79"/>
      <c r="AO3" s="80" t="s">
        <v>75</v>
      </c>
      <c r="AP3" s="80"/>
      <c r="AQ3" s="81"/>
      <c r="AR3" s="82" t="s">
        <v>19</v>
      </c>
      <c r="AS3" s="82"/>
      <c r="AT3" s="83"/>
      <c r="AU3" s="122"/>
      <c r="AV3" s="123"/>
      <c r="AW3" s="124"/>
      <c r="AX3" s="129"/>
      <c r="AY3" s="132"/>
    </row>
    <row r="4" spans="1:51" s="25" customFormat="1" ht="15" hidden="1" thickBot="1" x14ac:dyDescent="0.35">
      <c r="A4" s="31" t="s">
        <v>20</v>
      </c>
      <c r="B4" s="111" t="s">
        <v>21</v>
      </c>
      <c r="C4" s="111"/>
      <c r="D4" s="111"/>
      <c r="E4" s="112" t="s">
        <v>22</v>
      </c>
      <c r="F4" s="112"/>
      <c r="G4" s="112"/>
      <c r="H4" s="113" t="s">
        <v>23</v>
      </c>
      <c r="I4" s="113"/>
      <c r="J4" s="113"/>
      <c r="K4" s="114" t="s">
        <v>24</v>
      </c>
      <c r="L4" s="114"/>
      <c r="M4" s="114"/>
      <c r="N4" s="115" t="s">
        <v>72</v>
      </c>
      <c r="O4" s="116"/>
      <c r="P4" s="117"/>
      <c r="Q4" s="118" t="s">
        <v>25</v>
      </c>
      <c r="R4" s="118"/>
      <c r="S4" s="118"/>
      <c r="T4" s="105" t="s">
        <v>65</v>
      </c>
      <c r="U4" s="105"/>
      <c r="V4" s="105"/>
      <c r="W4" s="106" t="s">
        <v>26</v>
      </c>
      <c r="X4" s="106"/>
      <c r="Y4" s="106"/>
      <c r="Z4" s="107" t="s">
        <v>27</v>
      </c>
      <c r="AA4" s="107"/>
      <c r="AB4" s="107"/>
      <c r="AC4" s="108" t="s">
        <v>70</v>
      </c>
      <c r="AD4" s="108"/>
      <c r="AE4" s="108"/>
      <c r="AF4" s="109" t="s">
        <v>28</v>
      </c>
      <c r="AG4" s="109"/>
      <c r="AH4" s="109"/>
      <c r="AI4" s="110" t="s">
        <v>29</v>
      </c>
      <c r="AJ4" s="110"/>
      <c r="AK4" s="110"/>
      <c r="AL4" s="78" t="s">
        <v>58</v>
      </c>
      <c r="AM4" s="78"/>
      <c r="AN4" s="79"/>
      <c r="AO4" s="80" t="s">
        <v>76</v>
      </c>
      <c r="AP4" s="80"/>
      <c r="AQ4" s="81"/>
      <c r="AR4" s="82" t="s">
        <v>30</v>
      </c>
      <c r="AS4" s="82"/>
      <c r="AT4" s="83"/>
      <c r="AU4" s="122"/>
      <c r="AV4" s="123"/>
      <c r="AW4" s="124"/>
      <c r="AX4" s="129"/>
      <c r="AY4" s="132"/>
    </row>
    <row r="5" spans="1:51" s="25" customFormat="1" ht="24.6" thickBot="1" x14ac:dyDescent="0.35">
      <c r="A5" s="32" t="s">
        <v>55</v>
      </c>
      <c r="B5" s="84">
        <v>44218</v>
      </c>
      <c r="C5" s="85"/>
      <c r="D5" s="86"/>
      <c r="E5" s="87">
        <v>44218</v>
      </c>
      <c r="F5" s="88"/>
      <c r="G5" s="89"/>
      <c r="H5" s="90">
        <v>44228</v>
      </c>
      <c r="I5" s="91"/>
      <c r="J5" s="92"/>
      <c r="K5" s="93">
        <v>44218</v>
      </c>
      <c r="L5" s="94"/>
      <c r="M5" s="95"/>
      <c r="N5" s="96">
        <v>44389</v>
      </c>
      <c r="O5" s="97"/>
      <c r="P5" s="98"/>
      <c r="Q5" s="99">
        <v>44218</v>
      </c>
      <c r="R5" s="100"/>
      <c r="S5" s="101"/>
      <c r="T5" s="102">
        <v>44309</v>
      </c>
      <c r="U5" s="103"/>
      <c r="V5" s="104"/>
      <c r="W5" s="69">
        <v>44218</v>
      </c>
      <c r="X5" s="70"/>
      <c r="Y5" s="71"/>
      <c r="Z5" s="72">
        <v>44218</v>
      </c>
      <c r="AA5" s="73"/>
      <c r="AB5" s="74"/>
      <c r="AC5" s="75">
        <v>44320</v>
      </c>
      <c r="AD5" s="76"/>
      <c r="AE5" s="77"/>
      <c r="AF5" s="58">
        <v>44218</v>
      </c>
      <c r="AG5" s="59"/>
      <c r="AH5" s="60"/>
      <c r="AI5" s="61">
        <v>44225</v>
      </c>
      <c r="AJ5" s="62"/>
      <c r="AK5" s="63"/>
      <c r="AL5" s="64">
        <v>44242</v>
      </c>
      <c r="AM5" s="65"/>
      <c r="AN5" s="66"/>
      <c r="AO5" s="134">
        <v>44665</v>
      </c>
      <c r="AP5" s="135"/>
      <c r="AQ5" s="136"/>
      <c r="AR5" s="137">
        <v>44218</v>
      </c>
      <c r="AS5" s="138"/>
      <c r="AT5" s="139"/>
      <c r="AU5" s="125"/>
      <c r="AV5" s="126"/>
      <c r="AW5" s="127"/>
      <c r="AX5" s="130"/>
      <c r="AY5" s="133"/>
    </row>
    <row r="6" spans="1:51" s="23" customFormat="1" ht="55.8" thickBot="1" x14ac:dyDescent="0.35">
      <c r="A6" s="27" t="s">
        <v>31</v>
      </c>
      <c r="B6" s="19" t="s">
        <v>51</v>
      </c>
      <c r="C6" s="20" t="s">
        <v>32</v>
      </c>
      <c r="D6" s="21" t="s">
        <v>33</v>
      </c>
      <c r="E6" s="19" t="str">
        <f t="shared" ref="E6:L6" si="0">B6</f>
        <v>Gross  Receipts</v>
      </c>
      <c r="F6" s="22" t="str">
        <f t="shared" si="0"/>
        <v>Adjusted Gross  Receipts</v>
      </c>
      <c r="G6" s="21" t="str">
        <f t="shared" si="0"/>
        <v>Internet Gaming State Tax</v>
      </c>
      <c r="H6" s="19" t="str">
        <f t="shared" si="0"/>
        <v>Gross  Receipts</v>
      </c>
      <c r="I6" s="22" t="str">
        <f t="shared" si="0"/>
        <v>Adjusted Gross  Receipts</v>
      </c>
      <c r="J6" s="21" t="str">
        <f t="shared" si="0"/>
        <v>Internet Gaming State Tax</v>
      </c>
      <c r="K6" s="19" t="str">
        <f t="shared" si="0"/>
        <v>Gross  Receipts</v>
      </c>
      <c r="L6" s="20" t="str">
        <f t="shared" si="0"/>
        <v>Adjusted Gross  Receipts</v>
      </c>
      <c r="M6" s="21" t="s">
        <v>34</v>
      </c>
      <c r="N6" s="19" t="str">
        <f t="shared" ref="N6:S6" si="1">H6</f>
        <v>Gross  Receipts</v>
      </c>
      <c r="O6" s="22" t="str">
        <f t="shared" si="1"/>
        <v>Adjusted Gross  Receipts</v>
      </c>
      <c r="P6" s="21" t="str">
        <f t="shared" si="1"/>
        <v>Internet Gaming State Tax</v>
      </c>
      <c r="Q6" s="19" t="str">
        <f t="shared" si="1"/>
        <v>Gross  Receipts</v>
      </c>
      <c r="R6" s="22" t="str">
        <f t="shared" si="1"/>
        <v>Adjusted Gross  Receipts</v>
      </c>
      <c r="S6" s="21" t="str">
        <f t="shared" si="1"/>
        <v>Internet Gaming State Payment</v>
      </c>
      <c r="T6" s="19" t="str">
        <f>K6</f>
        <v>Gross  Receipts</v>
      </c>
      <c r="U6" s="22" t="str">
        <f>L6</f>
        <v>Adjusted Gross  Receipts</v>
      </c>
      <c r="V6" s="21" t="str">
        <f>M6</f>
        <v>Internet Gaming State Payment</v>
      </c>
      <c r="W6" s="19" t="str">
        <f t="shared" ref="W6:Y6" si="2">Q6</f>
        <v>Gross  Receipts</v>
      </c>
      <c r="X6" s="22" t="str">
        <f t="shared" si="2"/>
        <v>Adjusted Gross  Receipts</v>
      </c>
      <c r="Y6" s="21" t="str">
        <f t="shared" si="2"/>
        <v>Internet Gaming State Payment</v>
      </c>
      <c r="Z6" s="19" t="str">
        <f t="shared" ref="Z6:AK6" si="3">W6</f>
        <v>Gross  Receipts</v>
      </c>
      <c r="AA6" s="22" t="str">
        <f t="shared" si="3"/>
        <v>Adjusted Gross  Receipts</v>
      </c>
      <c r="AB6" s="21" t="str">
        <f t="shared" si="3"/>
        <v>Internet Gaming State Payment</v>
      </c>
      <c r="AC6" s="38" t="str">
        <f t="shared" si="3"/>
        <v>Gross  Receipts</v>
      </c>
      <c r="AD6" s="39" t="str">
        <f t="shared" si="3"/>
        <v>Adjusted Gross  Receipts</v>
      </c>
      <c r="AE6" s="40" t="str">
        <f t="shared" si="3"/>
        <v>Internet Gaming State Payment</v>
      </c>
      <c r="AF6" s="19" t="str">
        <f>Z6</f>
        <v>Gross  Receipts</v>
      </c>
      <c r="AG6" s="22" t="str">
        <f>AA6</f>
        <v>Adjusted Gross  Receipts</v>
      </c>
      <c r="AH6" s="21" t="str">
        <f>AB6</f>
        <v>Internet Gaming State Payment</v>
      </c>
      <c r="AI6" s="19" t="str">
        <f t="shared" si="3"/>
        <v>Gross  Receipts</v>
      </c>
      <c r="AJ6" s="22" t="str">
        <f t="shared" si="3"/>
        <v>Adjusted Gross  Receipts</v>
      </c>
      <c r="AK6" s="21" t="str">
        <f t="shared" si="3"/>
        <v>Internet Gaming State Payment</v>
      </c>
      <c r="AL6" s="19" t="str">
        <f>AF6</f>
        <v>Gross  Receipts</v>
      </c>
      <c r="AM6" s="22" t="str">
        <f>AG6</f>
        <v>Adjusted Gross  Receipts</v>
      </c>
      <c r="AN6" s="21" t="str">
        <f t="shared" ref="AN6" si="4">AH6</f>
        <v>Internet Gaming State Payment</v>
      </c>
      <c r="AO6" s="19" t="str">
        <f>AF6</f>
        <v>Gross  Receipts</v>
      </c>
      <c r="AP6" s="22" t="str">
        <f>AG6</f>
        <v>Adjusted Gross  Receipts</v>
      </c>
      <c r="AQ6" s="21" t="str">
        <f t="shared" ref="AQ6" si="5">AH6</f>
        <v>Internet Gaming State Payment</v>
      </c>
      <c r="AR6" s="19" t="str">
        <f>AI6</f>
        <v>Gross  Receipts</v>
      </c>
      <c r="AS6" s="22" t="str">
        <f>AJ6</f>
        <v>Adjusted Gross  Receipts</v>
      </c>
      <c r="AT6" s="21" t="str">
        <f t="shared" ref="AT6" si="6">AK6</f>
        <v>Internet Gaming State Payment</v>
      </c>
      <c r="AU6" s="19" t="s">
        <v>53</v>
      </c>
      <c r="AV6" s="20" t="s">
        <v>52</v>
      </c>
      <c r="AW6" s="21" t="s">
        <v>35</v>
      </c>
      <c r="AX6" s="37" t="s">
        <v>62</v>
      </c>
      <c r="AY6" s="50" t="s">
        <v>67</v>
      </c>
    </row>
    <row r="7" spans="1:51" s="23" customFormat="1" ht="13.8" x14ac:dyDescent="0.3">
      <c r="A7" s="28" t="s">
        <v>36</v>
      </c>
      <c r="B7" s="11">
        <f>'[2]MGM Grand Detroit'!L5</f>
        <v>48330363.930000067</v>
      </c>
      <c r="C7" s="12">
        <f>'[2]MGM Grand Detroit'!R5</f>
        <v>43497327.540000066</v>
      </c>
      <c r="D7" s="13">
        <f>'[2]MGM Grand Detroit'!W5</f>
        <v>8049476.1969999997</v>
      </c>
      <c r="E7" s="11">
        <f>'[2]MotorCity Casino'!L5</f>
        <v>42916209.189999953</v>
      </c>
      <c r="F7" s="14">
        <f>'[2]MotorCity Casino'!R5</f>
        <v>38630064.80999995</v>
      </c>
      <c r="G7" s="13">
        <f>'[2]MotorCity Casino'!W5</f>
        <v>7095492.7050000001</v>
      </c>
      <c r="H7" s="11">
        <f>[2]Greektown_Penn!L5</f>
        <v>5092337.0300000012</v>
      </c>
      <c r="I7" s="14">
        <f>[2]Greektown_Penn!R5</f>
        <v>4583103.330000001</v>
      </c>
      <c r="J7" s="13">
        <f>[2]Greektown_Penn!W5</f>
        <v>649797.91099999996</v>
      </c>
      <c r="K7" s="11">
        <f>'[2]Bay Mills Indian Community'!L5</f>
        <v>36278725.179999828</v>
      </c>
      <c r="L7" s="12">
        <f>'[2]Bay Mills Indian Community'!R5</f>
        <v>32650852.659999829</v>
      </c>
      <c r="M7" s="13">
        <f>'[2]Bay Mills Indian Community'!W5</f>
        <v>6769791</v>
      </c>
      <c r="N7" s="11">
        <f>[2]FireKeepers!$L5</f>
        <v>2030420.4799999967</v>
      </c>
      <c r="O7" s="14">
        <f>[2]FireKeepers!R5</f>
        <v>1827378.4299999967</v>
      </c>
      <c r="P7" s="13">
        <f>[2]FireKeepers!W5</f>
        <v>292380.55200000003</v>
      </c>
      <c r="Q7" s="11">
        <f>'[2]Grnd Traverse Band of Otta &amp; Ch'!$L5</f>
        <v>10229945.149999976</v>
      </c>
      <c r="R7" s="14">
        <f>'[2]Grnd Traverse Band of Otta &amp; Ch'!R5</f>
        <v>9206950.6299999766</v>
      </c>
      <c r="S7" s="13">
        <f>'[2]Grnd Traverse Band of Otta &amp; Ch'!W5</f>
        <v>1575734.52</v>
      </c>
      <c r="T7" s="11">
        <f>'[2]Gun Lake Band'!L5</f>
        <v>2207153.0899999961</v>
      </c>
      <c r="U7" s="14">
        <f>'[2]Gun Lake Band'!R5</f>
        <v>1986437.7799999961</v>
      </c>
      <c r="V7" s="13">
        <f>'[2]Gun Lake Band'!W5</f>
        <v>317830.04800000001</v>
      </c>
      <c r="W7" s="11">
        <f>'[2]Hannahville Indian Community'!L5</f>
        <v>1679234.1199999973</v>
      </c>
      <c r="X7" s="14">
        <f>'[2]Hannahville Indian Community'!R5</f>
        <v>1511310.7099999974</v>
      </c>
      <c r="Y7" s="13">
        <f>'[2]Hannahville Indian Community'!W5</f>
        <v>241809.71200000003</v>
      </c>
      <c r="Z7" s="11">
        <f>'[2]Keweenaw Bay Indian Community'!L5</f>
        <v>6783138.7299999893</v>
      </c>
      <c r="AA7" s="14">
        <f>'[2]Keweenaw Bay Indian Community'!R5</f>
        <v>6104824.8599999892</v>
      </c>
      <c r="AB7" s="53">
        <f>'[2]Keweenaw Bay Indian Community'!W5</f>
        <v>1010449.176</v>
      </c>
      <c r="AC7" s="41">
        <f>'[2]Lac Vieux'!L5</f>
        <v>1832765.3599999994</v>
      </c>
      <c r="AD7" s="42">
        <f>'[2]Lac Vieux'!R5</f>
        <v>1649488.8199999994</v>
      </c>
      <c r="AE7" s="43">
        <f>'[2]Lac Vieux'!W5</f>
        <v>263918.20800000004</v>
      </c>
      <c r="AF7" s="54">
        <f>'[2]Little River Band of Ottawa Ind'!L5</f>
        <v>11483044.439999973</v>
      </c>
      <c r="AG7" s="16">
        <f>'[2]Little River Band of Ottawa Ind'!R5</f>
        <v>10334739.999999974</v>
      </c>
      <c r="AH7" s="17">
        <f>'[2]Little River Band of Ottawa Ind'!W5</f>
        <v>1797625.92</v>
      </c>
      <c r="AI7" s="15">
        <f>'[2]Little Traverse Bay Band of Oda'!L5</f>
        <v>2900993.8900000006</v>
      </c>
      <c r="AJ7" s="16">
        <f>'[2]Little Traverse Bay Band of Oda'!R5</f>
        <v>2610894.5000000005</v>
      </c>
      <c r="AK7" s="17">
        <f>'[2]Little Traverse Bay Band of Oda'!W5</f>
        <v>417743.12000000005</v>
      </c>
      <c r="AL7" s="15">
        <f>'[2]Pokagon Band of Potawatomi Ind'!L5</f>
        <v>3448248.0799999982</v>
      </c>
      <c r="AM7" s="16">
        <f>'[2]Pokagon Band of Potawatomi Ind'!R5</f>
        <v>3546157.9799999981</v>
      </c>
      <c r="AN7" s="17">
        <f>'[2]Pokagon Band of Potawatomi Ind'!W5</f>
        <v>567385.28</v>
      </c>
      <c r="AO7" s="15">
        <f>'[2]Soaring Eagle Gaming'!L5</f>
        <v>3320253.4099999964</v>
      </c>
      <c r="AP7" s="16">
        <f>'[2]Soaring Eagle Gaming'!R5</f>
        <v>2988228.0699999966</v>
      </c>
      <c r="AQ7" s="17">
        <f>'[2]Soaring Eagle Gaming'!W5</f>
        <v>478116.48800000001</v>
      </c>
      <c r="AR7" s="15">
        <f>'[2]Sault Ste. Marie Tribe of Chipp'!L5</f>
        <v>3348919.200000003</v>
      </c>
      <c r="AS7" s="16">
        <f>'[2]Sault Ste. Marie Tribe of Chipp'!R5</f>
        <v>3024304.5500000031</v>
      </c>
      <c r="AT7" s="17">
        <f>'[2]Sault Ste. Marie Tribe of Chipp'!W5</f>
        <v>483888.72800000006</v>
      </c>
      <c r="AU7" s="18">
        <f t="shared" ref="AU7:AW7" si="7">B7+E7+H7+K7+N7+Q7+T7+W7+Z7+AC7+AF7+AI7+AL7+AO7+AR7</f>
        <v>181881751.27999979</v>
      </c>
      <c r="AV7" s="18">
        <f t="shared" si="7"/>
        <v>164152064.66999978</v>
      </c>
      <c r="AW7" s="44">
        <f t="shared" si="7"/>
        <v>30011439.565000005</v>
      </c>
      <c r="AX7" s="51">
        <f>'[2]All Operators reconciliation'!V4+'[2]All Operators reconciliation'!X4</f>
        <v>7853066.9730000012</v>
      </c>
      <c r="AY7" s="51">
        <f>'[2]All Operators reconciliation'!U4</f>
        <v>3554168.1880000001</v>
      </c>
    </row>
    <row r="8" spans="1:51" s="23" customFormat="1" ht="13.8" x14ac:dyDescent="0.3">
      <c r="A8" s="28" t="s">
        <v>37</v>
      </c>
      <c r="B8" s="11">
        <f>'[2]MGM Grand Detroit'!L6</f>
        <v>50257367.960000038</v>
      </c>
      <c r="C8" s="12">
        <f>'[2]MGM Grand Detroit'!R6</f>
        <v>45231631.160000041</v>
      </c>
      <c r="D8" s="13">
        <f>'[2]MGM Grand Detroit'!W6</f>
        <v>8865399.7109999992</v>
      </c>
      <c r="E8" s="11">
        <f>'[2]MotorCity Casino'!L6</f>
        <v>48441931.750000022</v>
      </c>
      <c r="F8" s="14">
        <f>'[2]MotorCity Casino'!R6</f>
        <v>43597738.580000021</v>
      </c>
      <c r="G8" s="13">
        <f>'[2]MotorCity Casino'!W6</f>
        <v>8545156.7599999998</v>
      </c>
      <c r="H8" s="11">
        <f>[2]Greektown_Penn!L6</f>
        <v>4869917.5699999928</v>
      </c>
      <c r="I8" s="14">
        <f>[2]Greektown_Penn!R6</f>
        <v>4382925.8099999931</v>
      </c>
      <c r="J8" s="13">
        <f>[2]Greektown_Penn!W6</f>
        <v>688494.98199999996</v>
      </c>
      <c r="K8" s="11">
        <f>'[2]Bay Mills Indian Community'!L6</f>
        <v>36884777.24000001</v>
      </c>
      <c r="L8" s="12">
        <f>'[2]Bay Mills Indian Community'!R6</f>
        <v>33196299.520000011</v>
      </c>
      <c r="M8" s="13">
        <f>'[2]Bay Mills Indian Community'!W6</f>
        <v>7435971.0879999995</v>
      </c>
      <c r="N8" s="11">
        <f>[2]FireKeepers!$L6</f>
        <v>1830762.4099999964</v>
      </c>
      <c r="O8" s="14">
        <f>[2]FireKeepers!R6</f>
        <v>1647686.1699999964</v>
      </c>
      <c r="P8" s="13">
        <f>[2]FireKeepers!W6</f>
        <v>263629.78399999999</v>
      </c>
      <c r="Q8" s="11">
        <f>'[2]Grnd Traverse Band of Otta &amp; Ch'!$L6</f>
        <v>10731750.019999981</v>
      </c>
      <c r="R8" s="14">
        <f>'[2]Grnd Traverse Band of Otta &amp; Ch'!R6</f>
        <v>9658575.0199999809</v>
      </c>
      <c r="S8" s="13">
        <f>'[2]Grnd Traverse Band of Otta &amp; Ch'!W6</f>
        <v>2106143.2239999999</v>
      </c>
      <c r="T8" s="11">
        <f>'[2]Gun Lake Band'!L6</f>
        <v>2715964.2500000088</v>
      </c>
      <c r="U8" s="14">
        <f>'[2]Gun Lake Band'!R6</f>
        <v>2444367.8300000089</v>
      </c>
      <c r="V8" s="13">
        <f>'[2]Gun Lake Band'!W6</f>
        <v>397991.74400000001</v>
      </c>
      <c r="W8" s="11">
        <f>'[2]Hannahville Indian Community'!L6</f>
        <v>1390242.6499999985</v>
      </c>
      <c r="X8" s="14">
        <f>'[2]Hannahville Indian Community'!R6</f>
        <v>1251218.3799999985</v>
      </c>
      <c r="Y8" s="13">
        <f>'[2]Hannahville Indian Community'!W6</f>
        <v>200194.94400000002</v>
      </c>
      <c r="Z8" s="11">
        <f>'[2]Keweenaw Bay Indian Community'!L6</f>
        <v>4624566.5900000036</v>
      </c>
      <c r="AA8" s="14">
        <f>'[2]Keweenaw Bay Indian Community'!R6</f>
        <v>4162109.9300000034</v>
      </c>
      <c r="AB8" s="53">
        <f>'[2]Keweenaw Bay Indian Community'!W6</f>
        <v>773073.26399999997</v>
      </c>
      <c r="AC8" s="1">
        <f>'[2]Lac Vieux'!L6</f>
        <v>1862070.3900000006</v>
      </c>
      <c r="AD8" s="2">
        <f>'[2]Lac Vieux'!R6</f>
        <v>1675863.3500000006</v>
      </c>
      <c r="AE8" s="3">
        <f>'[2]Lac Vieux'!W6</f>
        <v>268138.136</v>
      </c>
      <c r="AF8" s="54">
        <f>'[2]Little River Band of Ottawa Ind'!L6</f>
        <v>12121656.009999996</v>
      </c>
      <c r="AG8" s="16">
        <f>'[2]Little River Band of Ottawa Ind'!R6</f>
        <v>10909490.399999997</v>
      </c>
      <c r="AH8" s="17">
        <f>'[2]Little River Band of Ottawa Ind'!W6</f>
        <v>2417081.6880000001</v>
      </c>
      <c r="AI8" s="15">
        <f>'[2]Little Traverse Bay Band of Oda'!L6</f>
        <v>2963518.0699999928</v>
      </c>
      <c r="AJ8" s="16">
        <f>'[2]Little Traverse Bay Band of Oda'!R6</f>
        <v>2667166.2599999928</v>
      </c>
      <c r="AK8" s="17">
        <f>'[2]Little Traverse Bay Band of Oda'!W6</f>
        <v>447195.576</v>
      </c>
      <c r="AL8" s="15">
        <f>'[2]Pokagon Band of Potawatomi Ind'!L6</f>
        <v>3652624.4399999976</v>
      </c>
      <c r="AM8" s="16">
        <f>'[2]Pokagon Band of Potawatomi Ind'!R6</f>
        <v>3287361.9999999977</v>
      </c>
      <c r="AN8" s="17">
        <f>'[2]Pokagon Band of Potawatomi Ind'!W6</f>
        <v>571314.24000000011</v>
      </c>
      <c r="AO8" s="15">
        <f>'[2]Soaring Eagle Gaming'!L6</f>
        <v>2685319.0900000036</v>
      </c>
      <c r="AP8" s="16">
        <f>'[2]Soaring Eagle Gaming'!R6</f>
        <v>2416787.1800000034</v>
      </c>
      <c r="AQ8" s="17">
        <f>'[2]Soaring Eagle Gaming'!W6</f>
        <v>409166.19200000004</v>
      </c>
      <c r="AR8" s="15">
        <f>'[2]Sault Ste. Marie Tribe of Chipp'!L6</f>
        <v>2999806.4399999976</v>
      </c>
      <c r="AS8" s="16">
        <f>'[2]Sault Ste. Marie Tribe of Chipp'!R6</f>
        <v>2689548.5299999975</v>
      </c>
      <c r="AT8" s="17">
        <f>'[2]Sault Ste. Marie Tribe of Chipp'!W6</f>
        <v>457749.41600000003</v>
      </c>
      <c r="AU8" s="18">
        <f t="shared" ref="AU8" si="8">B8+E8+H8+K8+N8+Q8+T8+W8+Z8+AC8+AF8+AI8+AL8+AO8+AR8</f>
        <v>188032274.88000003</v>
      </c>
      <c r="AV8" s="18">
        <f t="shared" ref="AV8" si="9">C8+F8+I8+L8+O8+R8+U8+X8+AA8+AD8+AG8+AJ8+AM8+AP8+AS8</f>
        <v>169218770.12000006</v>
      </c>
      <c r="AW8" s="44">
        <f t="shared" ref="AW8" si="10">D8+G8+J8+M8+P8+S8+V8+Y8+AB8+AE8+AH8+AK8+AN8+AQ8+AT8</f>
        <v>33846700.748999998</v>
      </c>
      <c r="AX8" s="52">
        <f>'[2]All Operators reconciliation'!V5+'[2]All Operators reconciliation'!X5</f>
        <v>8921890.0313750003</v>
      </c>
      <c r="AY8" s="52">
        <f>'[2]All Operators reconciliation'!U5</f>
        <v>3936912.324</v>
      </c>
    </row>
    <row r="9" spans="1:51" s="23" customFormat="1" ht="13.8" x14ac:dyDescent="0.3">
      <c r="A9" s="28" t="s">
        <v>38</v>
      </c>
      <c r="B9" s="11">
        <f>'[2]MGM Grand Detroit'!L7</f>
        <v>54678061.360000134</v>
      </c>
      <c r="C9" s="12">
        <f>'[2]MGM Grand Detroit'!R7</f>
        <v>50040947.120000131</v>
      </c>
      <c r="D9" s="13">
        <f>'[2]MGM Grand Detroit'!W7</f>
        <v>9808025.6329999994</v>
      </c>
      <c r="E9" s="11">
        <f>'[2]MotorCity Casino'!L7</f>
        <v>57585012.010000087</v>
      </c>
      <c r="F9" s="14">
        <f>'[2]MotorCity Casino'!R7</f>
        <v>51826510.800000086</v>
      </c>
      <c r="G9" s="13">
        <f>'[2]MotorCity Casino'!W7</f>
        <v>10157996.120999999</v>
      </c>
      <c r="H9" s="11">
        <f>[2]Greektown_Penn!L7</f>
        <v>5247717.0899999738</v>
      </c>
      <c r="I9" s="14">
        <f>[2]Greektown_Penn!R7</f>
        <v>4722945.3799999738</v>
      </c>
      <c r="J9" s="13">
        <f>[2]Greektown_Penn!W7</f>
        <v>868746.10900000005</v>
      </c>
      <c r="K9" s="11">
        <f>'[2]Bay Mills Indian Community'!L7</f>
        <v>40424983.180000067</v>
      </c>
      <c r="L9" s="12">
        <f>'[2]Bay Mills Indian Community'!R7</f>
        <v>36382484.860000066</v>
      </c>
      <c r="M9" s="13">
        <f>'[2]Bay Mills Indian Community'!W7</f>
        <v>8149676.608</v>
      </c>
      <c r="N9" s="11">
        <f>[2]FireKeepers!$L7</f>
        <v>2495674.6700000018</v>
      </c>
      <c r="O9" s="14">
        <f>[2]FireKeepers!R7</f>
        <v>2246107.2000000016</v>
      </c>
      <c r="P9" s="13">
        <f>[2]FireKeepers!W7</f>
        <v>386915.90400000004</v>
      </c>
      <c r="Q9" s="11">
        <f>'[2]Grnd Traverse Band of Otta &amp; Ch'!$L7</f>
        <v>11280475.430000007</v>
      </c>
      <c r="R9" s="14">
        <f>'[2]Grnd Traverse Band of Otta &amp; Ch'!R7</f>
        <v>10152427.890000008</v>
      </c>
      <c r="S9" s="13">
        <f>'[2]Grnd Traverse Band of Otta &amp; Ch'!W7</f>
        <v>2274143.8480000002</v>
      </c>
      <c r="T9" s="11">
        <f>'[2]Gun Lake Band'!L7</f>
        <v>3197827.8100000024</v>
      </c>
      <c r="U9" s="14">
        <f>'[2]Gun Lake Band'!R7</f>
        <v>2878045.0300000021</v>
      </c>
      <c r="V9" s="13">
        <f>'[2]Gun Lake Band'!W7</f>
        <v>506535.92800000007</v>
      </c>
      <c r="W9" s="11">
        <f>'[2]Hannahville Indian Community'!L7</f>
        <v>1817823.7299999967</v>
      </c>
      <c r="X9" s="14">
        <f>'[2]Hannahville Indian Community'!R7</f>
        <v>1636041.3599999966</v>
      </c>
      <c r="Y9" s="13">
        <f>'[2]Hannahville Indian Community'!W7</f>
        <v>268143.74400000001</v>
      </c>
      <c r="Z9" s="11">
        <f>'[2]Keweenaw Bay Indian Community'!L7</f>
        <v>7736540.0900000036</v>
      </c>
      <c r="AA9" s="14">
        <f>'[2]Keweenaw Bay Indian Community'!R7</f>
        <v>6962886.0800000038</v>
      </c>
      <c r="AB9" s="53">
        <f>'[2]Keweenaw Bay Indian Community'!W7</f>
        <v>1531957.4400000002</v>
      </c>
      <c r="AC9" s="1">
        <f>'[2]Lac Vieux'!L7</f>
        <v>3108301.0100000054</v>
      </c>
      <c r="AD9" s="2">
        <f>'[2]Lac Vieux'!R7</f>
        <v>2797470.9100000053</v>
      </c>
      <c r="AE9" s="3">
        <f>'[2]Lac Vieux'!W7</f>
        <v>481560.51200000005</v>
      </c>
      <c r="AF9" s="54">
        <f>'[2]Little River Band of Ottawa Ind'!L7</f>
        <v>12792439.160000011</v>
      </c>
      <c r="AG9" s="16">
        <f>'[2]Little River Band of Ottawa Ind'!R7</f>
        <v>11513195.250000011</v>
      </c>
      <c r="AH9" s="17">
        <f>'[2]Little River Band of Ottawa Ind'!W7</f>
        <v>2578955.736</v>
      </c>
      <c r="AI9" s="15">
        <f>'[2]Little Traverse Bay Band of Oda'!L7</f>
        <v>3094732.950000003</v>
      </c>
      <c r="AJ9" s="16">
        <f>'[2]Little Traverse Bay Band of Oda'!R7</f>
        <v>2785259.6600000029</v>
      </c>
      <c r="AK9" s="17">
        <f>'[2]Little Traverse Bay Band of Oda'!W7</f>
        <v>491218.82400000002</v>
      </c>
      <c r="AL9" s="15">
        <f>'[2]Pokagon Band of Potawatomi Ind'!L7</f>
        <v>4291368.1400000006</v>
      </c>
      <c r="AM9" s="16">
        <f>'[2]Pokagon Band of Potawatomi Ind'!R7</f>
        <v>3862231.3200000008</v>
      </c>
      <c r="AN9" s="17">
        <f>'[2]Pokagon Band of Potawatomi Ind'!W7</f>
        <v>734016.75199999998</v>
      </c>
      <c r="AO9" s="15">
        <f>'[2]Soaring Eagle Gaming'!L7</f>
        <v>4195055.9599999934</v>
      </c>
      <c r="AP9" s="16">
        <f>'[2]Soaring Eagle Gaming'!R7</f>
        <v>3775550.3599999934</v>
      </c>
      <c r="AQ9" s="17">
        <f>'[2]Soaring Eagle Gaming'!W7</f>
        <v>683385.91200000001</v>
      </c>
      <c r="AR9" s="15">
        <f>'[2]Sault Ste. Marie Tribe of Chipp'!L7</f>
        <v>3207814.4399999976</v>
      </c>
      <c r="AS9" s="16">
        <f>'[2]Sault Ste. Marie Tribe of Chipp'!R7</f>
        <v>2887032.9899999974</v>
      </c>
      <c r="AT9" s="17">
        <f>'[2]Sault Ste. Marie Tribe of Chipp'!W7</f>
        <v>517731.984</v>
      </c>
      <c r="AU9" s="18">
        <f t="shared" ref="AU9" si="11">B9+E9+H9+K9+N9+Q9+T9+W9+Z9+AC9+AF9+AI9+AL9+AO9+AR9</f>
        <v>215153827.03000021</v>
      </c>
      <c r="AV9" s="18">
        <f t="shared" ref="AV9" si="12">C9+F9+I9+L9+O9+R9+U9+X9+AA9+AD9+AG9+AJ9+AM9+AP9+AS9</f>
        <v>194469136.21000025</v>
      </c>
      <c r="AW9" s="44">
        <f t="shared" ref="AW9" si="13">D9+G9+J9+M9+P9+S9+V9+Y9+AB9+AE9+AH9+AK9+AN9+AQ9+AT9</f>
        <v>39439011.055</v>
      </c>
      <c r="AX9" s="52">
        <f>'[2]All Operators reconciliation'!V6+'[2]All Operators reconciliation'!X6</f>
        <v>10261566.268250003</v>
      </c>
      <c r="AY9" s="52">
        <f>'[2]All Operators reconciliation'!U6</f>
        <v>4651060.7980000004</v>
      </c>
    </row>
    <row r="10" spans="1:51" s="23" customFormat="1" ht="13.8" x14ac:dyDescent="0.3">
      <c r="A10" s="28" t="s">
        <v>39</v>
      </c>
      <c r="B10" s="11">
        <f>'[2]MGM Grand Detroit'!L8</f>
        <v>49795508.49000001</v>
      </c>
      <c r="C10" s="12">
        <f>'[2]MGM Grand Detroit'!R8</f>
        <v>44815957.650000006</v>
      </c>
      <c r="D10" s="13">
        <f>'[2]MGM Grand Detroit'!W8</f>
        <v>8783927.6980000008</v>
      </c>
      <c r="E10" s="11">
        <f>'[2]MotorCity Casino'!L8</f>
        <v>50701752.860000022</v>
      </c>
      <c r="F10" s="14">
        <f>'[2]MotorCity Casino'!R8</f>
        <v>45631577.570000023</v>
      </c>
      <c r="G10" s="13">
        <f>'[2]MotorCity Casino'!W8</f>
        <v>8943789.2039999999</v>
      </c>
      <c r="H10" s="11">
        <f>[2]Greektown_Penn!L8</f>
        <v>4604253.2199999988</v>
      </c>
      <c r="I10" s="14">
        <f>[2]Greektown_Penn!R8</f>
        <v>4143827.899999999</v>
      </c>
      <c r="J10" s="13">
        <f>[2]Greektown_Penn!W8</f>
        <v>812190.26699999999</v>
      </c>
      <c r="K10" s="11">
        <f>'[2]Bay Mills Indian Community'!L8</f>
        <v>38503700.359999895</v>
      </c>
      <c r="L10" s="12">
        <f>'[2]Bay Mills Indian Community'!R8</f>
        <v>35177188.119999893</v>
      </c>
      <c r="M10" s="13">
        <f>'[2]Bay Mills Indian Community'!W8</f>
        <v>7879690.1359999999</v>
      </c>
      <c r="N10" s="11">
        <f>[2]FireKeepers!$L8</f>
        <v>2020316.2199999988</v>
      </c>
      <c r="O10" s="14">
        <f>[2]FireKeepers!R8</f>
        <v>1818284.5999999987</v>
      </c>
      <c r="P10" s="13">
        <f>[2]FireKeepers!W8</f>
        <v>320018.08799999999</v>
      </c>
      <c r="Q10" s="11">
        <f>'[2]Grnd Traverse Band of Otta &amp; Ch'!$L8</f>
        <v>11287043.189999998</v>
      </c>
      <c r="R10" s="14">
        <f>'[2]Grnd Traverse Band of Otta &amp; Ch'!R8</f>
        <v>10158338.869999997</v>
      </c>
      <c r="S10" s="13">
        <f>'[2]Grnd Traverse Band of Otta &amp; Ch'!W8</f>
        <v>2275467.9040000001</v>
      </c>
      <c r="T10" s="11">
        <f>'[2]Gun Lake Band'!L8</f>
        <v>2658513.0600000024</v>
      </c>
      <c r="U10" s="14">
        <f>'[2]Gun Lake Band'!R8</f>
        <v>2392661.7500000023</v>
      </c>
      <c r="V10" s="13">
        <f>'[2]Gun Lake Band'!W8</f>
        <v>448332.66399999999</v>
      </c>
      <c r="W10" s="11">
        <f>'[2]Hannahville Indian Community'!L8</f>
        <v>1214062.1400000006</v>
      </c>
      <c r="X10" s="14">
        <f>'[2]Hannahville Indian Community'!R8</f>
        <v>1092655.9300000006</v>
      </c>
      <c r="Y10" s="13">
        <f>'[2]Hannahville Indian Community'!W8</f>
        <v>192307.44</v>
      </c>
      <c r="Z10" s="11">
        <f>'[2]Keweenaw Bay Indian Community'!L8</f>
        <v>2918423.4699999988</v>
      </c>
      <c r="AA10" s="14">
        <f>'[2]Keweenaw Bay Indian Community'!R8</f>
        <v>2626581.1199999987</v>
      </c>
      <c r="AB10" s="53">
        <f>'[2]Keweenaw Bay Indian Community'!W8</f>
        <v>588354.16799999995</v>
      </c>
      <c r="AC10" s="1">
        <f>'[2]Lac Vieux'!L8</f>
        <v>3251687.4600000083</v>
      </c>
      <c r="AD10" s="2">
        <f>'[2]Lac Vieux'!R8</f>
        <v>2926518.7200000081</v>
      </c>
      <c r="AE10" s="3">
        <f>'[2]Lac Vieux'!W8</f>
        <v>531856.76</v>
      </c>
      <c r="AF10" s="54">
        <f>'[2]Little River Band of Ottawa Ind'!L8</f>
        <v>12451777.509999992</v>
      </c>
      <c r="AG10" s="16">
        <f>'[2]Little River Band of Ottawa Ind'!R8</f>
        <v>11206599.759999992</v>
      </c>
      <c r="AH10" s="17">
        <f>'[2]Little River Band of Ottawa Ind'!W8</f>
        <v>2510278.344</v>
      </c>
      <c r="AI10" s="15">
        <f>'[2]Little Traverse Bay Band of Oda'!L8</f>
        <v>2994453.25</v>
      </c>
      <c r="AJ10" s="16">
        <f>'[2]Little Traverse Bay Band of Oda'!R8</f>
        <v>2695007.92</v>
      </c>
      <c r="AK10" s="17">
        <f>'[2]Little Traverse Bay Band of Oda'!W8</f>
        <v>529574.77599999995</v>
      </c>
      <c r="AL10" s="15">
        <f>'[2]Pokagon Band of Potawatomi Ind'!L8</f>
        <v>4178650.4299999923</v>
      </c>
      <c r="AM10" s="16">
        <f>'[2]Pokagon Band of Potawatomi Ind'!R8</f>
        <v>3760785.3899999922</v>
      </c>
      <c r="AN10" s="17">
        <f>'[2]Pokagon Band of Potawatomi Ind'!W8</f>
        <v>821547.95200000005</v>
      </c>
      <c r="AO10" s="15">
        <f>'[2]Soaring Eagle Gaming'!L8</f>
        <v>4025471.1099999994</v>
      </c>
      <c r="AP10" s="16">
        <f>'[2]Soaring Eagle Gaming'!R8</f>
        <v>3622923.9999999995</v>
      </c>
      <c r="AQ10" s="17">
        <f>'[2]Soaring Eagle Gaming'!W8</f>
        <v>753313.08000000007</v>
      </c>
      <c r="AR10" s="15">
        <f>'[2]Sault Ste. Marie Tribe of Chipp'!L8</f>
        <v>2328881.4899999946</v>
      </c>
      <c r="AS10" s="16">
        <f>'[2]Sault Ste. Marie Tribe of Chipp'!R8</f>
        <v>2095993.3399999947</v>
      </c>
      <c r="AT10" s="17">
        <f>'[2]Sault Ste. Marie Tribe of Chipp'!W8</f>
        <v>413580.79200000002</v>
      </c>
      <c r="AU10" s="18">
        <f t="shared" ref="AU10" si="14">B10+E10+H10+K10+N10+Q10+T10+W10+Z10+AC10+AF10+AI10+AL10+AO10+AR10</f>
        <v>192934494.25999993</v>
      </c>
      <c r="AV10" s="18">
        <f t="shared" ref="AV10" si="15">C10+F10+I10+L10+O10+R10+U10+X10+AA10+AD10+AG10+AJ10+AM10+AP10+AS10</f>
        <v>174164902.6399999</v>
      </c>
      <c r="AW10" s="44">
        <f t="shared" ref="AW10" si="16">D10+G10+J10+M10+P10+S10+V10+Y10+AB10+AE10+AH10+AK10+AN10+AQ10+AT10</f>
        <v>35804229.273000009</v>
      </c>
      <c r="AX10" s="52">
        <f>'[2]All Operators reconciliation'!V7+'[2]All Operators reconciliation'!X7</f>
        <v>9128066.540000001</v>
      </c>
      <c r="AY10" s="52">
        <f>'[2]All Operators reconciliation'!U7</f>
        <v>4316080.5259999996</v>
      </c>
    </row>
    <row r="11" spans="1:51" s="23" customFormat="1" ht="13.8" x14ac:dyDescent="0.3">
      <c r="A11" s="28" t="s">
        <v>40</v>
      </c>
      <c r="B11" s="11">
        <f>'[2]MGM Grand Detroit'!L9</f>
        <v>51625144</v>
      </c>
      <c r="C11" s="12">
        <f>'[2]MGM Grand Detroit'!R9</f>
        <v>46462629.600000001</v>
      </c>
      <c r="D11" s="13">
        <f>'[2]MGM Grand Detroit'!W9</f>
        <v>9106675.402999999</v>
      </c>
      <c r="E11" s="11">
        <f>'[2]MotorCity Casino'!L9</f>
        <v>51502950.329999961</v>
      </c>
      <c r="F11" s="14">
        <f>'[2]MotorCity Casino'!R9</f>
        <v>46352655.289999962</v>
      </c>
      <c r="G11" s="13">
        <f>'[2]MotorCity Casino'!W9</f>
        <v>9085120.4359999988</v>
      </c>
      <c r="H11" s="11">
        <f>[2]Greektown_Penn!L9</f>
        <v>4883423.6099999845</v>
      </c>
      <c r="I11" s="14">
        <f>[2]Greektown_Penn!R9</f>
        <v>4395081.2499999842</v>
      </c>
      <c r="J11" s="13">
        <f>[2]Greektown_Penn!W9</f>
        <v>861435.92499999993</v>
      </c>
      <c r="K11" s="11">
        <f>'[2]Bay Mills Indian Community'!L9</f>
        <v>34921178.230000019</v>
      </c>
      <c r="L11" s="12">
        <f>'[2]Bay Mills Indian Community'!R9</f>
        <v>31429060.410000019</v>
      </c>
      <c r="M11" s="13">
        <f>'[2]Bay Mills Indian Community'!W9</f>
        <v>7040109.5280000009</v>
      </c>
      <c r="N11" s="11">
        <f>[2]FireKeepers!$L9</f>
        <v>2387397.3399999961</v>
      </c>
      <c r="O11" s="14">
        <f>[2]FireKeepers!R9</f>
        <v>2148657.6099999961</v>
      </c>
      <c r="P11" s="13">
        <f>[2]FireKeepers!W9</f>
        <v>405173.56000000006</v>
      </c>
      <c r="Q11" s="11">
        <f>'[2]Grnd Traverse Band of Otta &amp; Ch'!$L9</f>
        <v>11841619.199999988</v>
      </c>
      <c r="R11" s="14">
        <f>'[2]Grnd Traverse Band of Otta &amp; Ch'!R9</f>
        <v>10657457.279999988</v>
      </c>
      <c r="S11" s="13">
        <f>'[2]Grnd Traverse Band of Otta &amp; Ch'!W9</f>
        <v>2387270.432</v>
      </c>
      <c r="T11" s="11">
        <f>'[2]Gun Lake Band'!L9</f>
        <v>2358000.7900000066</v>
      </c>
      <c r="U11" s="14">
        <f>'[2]Gun Lake Band'!R9</f>
        <v>2103627.7700000065</v>
      </c>
      <c r="V11" s="13">
        <f>'[2]Gun Lake Band'!W9</f>
        <v>432778.77600000001</v>
      </c>
      <c r="W11" s="11">
        <f>'[2]Hannahville Indian Community'!L9</f>
        <v>1088094.7199999988</v>
      </c>
      <c r="X11" s="14">
        <f>'[2]Hannahville Indian Community'!R9</f>
        <v>979285.24999999884</v>
      </c>
      <c r="Y11" s="13">
        <f>'[2]Hannahville Indian Community'!W9</f>
        <v>172354.2</v>
      </c>
      <c r="Z11" s="11">
        <f>'[2]Keweenaw Bay Indian Community'!L9</f>
        <v>8664230.9699999988</v>
      </c>
      <c r="AA11" s="14">
        <f>'[2]Keweenaw Bay Indian Community'!R9</f>
        <v>7797807.8699999992</v>
      </c>
      <c r="AB11" s="53">
        <f>'[2]Keweenaw Bay Indian Community'!W9</f>
        <v>1746708.9680000001</v>
      </c>
      <c r="AC11" s="1">
        <f>'[2]Lac Vieux'!L9</f>
        <v>3645529.3299999982</v>
      </c>
      <c r="AD11" s="2">
        <f>'[2]Lac Vieux'!R9</f>
        <v>3280976.3899999983</v>
      </c>
      <c r="AE11" s="3">
        <f>'[2]Lac Vieux'!W9</f>
        <v>672517.64800000004</v>
      </c>
      <c r="AF11" s="54">
        <f>'[2]Little River Band of Ottawa Ind'!L9</f>
        <v>12518670.149999985</v>
      </c>
      <c r="AG11" s="16">
        <f>'[2]Little River Band of Ottawa Ind'!R9</f>
        <v>11266803.129999986</v>
      </c>
      <c r="AH11" s="17">
        <f>'[2]Little River Band of Ottawa Ind'!W9</f>
        <v>2523763.9040000001</v>
      </c>
      <c r="AI11" s="15">
        <f>'[2]Little Traverse Bay Band of Oda'!L9</f>
        <v>2909652.5399999917</v>
      </c>
      <c r="AJ11" s="16">
        <f>'[2]Little Traverse Bay Band of Oda'!R9</f>
        <v>2618687.2899999917</v>
      </c>
      <c r="AK11" s="17">
        <f>'[2]Little Traverse Bay Band of Oda'!W9</f>
        <v>566719.20799999998</v>
      </c>
      <c r="AL11" s="15">
        <f>'[2]Pokagon Band of Potawatomi Ind'!L9</f>
        <v>4132279.8200000077</v>
      </c>
      <c r="AM11" s="16">
        <f>'[2]Pokagon Band of Potawatomi Ind'!R9</f>
        <v>3719051.8400000078</v>
      </c>
      <c r="AN11" s="17">
        <f>'[2]Pokagon Band of Potawatomi Ind'!W9</f>
        <v>833067.60800000001</v>
      </c>
      <c r="AO11" s="15">
        <f>'[2]Soaring Eagle Gaming'!L9</f>
        <v>3545994.0600000024</v>
      </c>
      <c r="AP11" s="16">
        <f>'[2]Soaring Eagle Gaming'!R9</f>
        <v>3191394.6600000025</v>
      </c>
      <c r="AQ11" s="17">
        <f>'[2]Soaring Eagle Gaming'!W9</f>
        <v>714872.4</v>
      </c>
      <c r="AR11" s="15">
        <f>'[2]Sault Ste. Marie Tribe of Chipp'!L9</f>
        <v>2573665.8999999985</v>
      </c>
      <c r="AS11" s="16">
        <f>'[2]Sault Ste. Marie Tribe of Chipp'!R9</f>
        <v>2316299.3099999987</v>
      </c>
      <c r="AT11" s="17">
        <f>'[2]Sault Ste. Marie Tribe of Chipp'!W9</f>
        <v>498001.12000000005</v>
      </c>
      <c r="AU11" s="18">
        <f t="shared" ref="AU11" si="17">B11+E11+H11+K11+N11+Q11+T11+W11+Z11+AC11+AF11+AI11+AL11+AO11+AR11</f>
        <v>198597830.98999992</v>
      </c>
      <c r="AV11" s="18">
        <f t="shared" ref="AV11" si="18">C11+F11+I11+L11+O11+R11+U11+X11+AA11+AD11+AG11+AJ11+AM11+AP11+AS11</f>
        <v>178719474.94999993</v>
      </c>
      <c r="AW11" s="44">
        <f t="shared" ref="AW11" si="19">D11+G11+J11+M11+P11+S11+V11+Y11+AB11+AE11+AH11+AK11+AN11+AQ11+AT11</f>
        <v>37046569.115999989</v>
      </c>
      <c r="AX11" s="52">
        <f>'[2]All Operators reconciliation'!V8+'[2]All Operators reconciliation'!X8</f>
        <v>9380800.3327499982</v>
      </c>
      <c r="AY11" s="52">
        <f>'[2]All Operators reconciliation'!U8</f>
        <v>4498334.3380000005</v>
      </c>
    </row>
    <row r="12" spans="1:51" s="23" customFormat="1" ht="13.8" x14ac:dyDescent="0.3">
      <c r="A12" s="28" t="s">
        <v>41</v>
      </c>
      <c r="B12" s="11">
        <f>'[2]MGM Grand Detroit'!L10</f>
        <v>47884860.639999866</v>
      </c>
      <c r="C12" s="12">
        <f>'[2]MGM Grand Detroit'!R10</f>
        <v>43096374.579999864</v>
      </c>
      <c r="D12" s="13">
        <f>'[2]MGM Grand Detroit'!W10</f>
        <v>8446889.4159999993</v>
      </c>
      <c r="E12" s="11">
        <f>'[2]MotorCity Casino'!L10</f>
        <v>45577832.720000021</v>
      </c>
      <c r="F12" s="14">
        <f>'[2]MotorCity Casino'!R10</f>
        <v>40693363.280000016</v>
      </c>
      <c r="G12" s="13">
        <f>'[2]MotorCity Casino'!W10</f>
        <v>7975899.2039999999</v>
      </c>
      <c r="H12" s="11">
        <f>[2]Greektown_Penn!L10</f>
        <v>3601407.1100000143</v>
      </c>
      <c r="I12" s="14">
        <f>[2]Greektown_Penn!R10</f>
        <v>3241266.4000000143</v>
      </c>
      <c r="J12" s="13">
        <f>[2]Greektown_Penn!W10</f>
        <v>635288.21299999999</v>
      </c>
      <c r="K12" s="11">
        <f>'[2]Bay Mills Indian Community'!L10</f>
        <v>32526222.149999976</v>
      </c>
      <c r="L12" s="12">
        <f>'[2]Bay Mills Indian Community'!R10</f>
        <v>29273599.929999977</v>
      </c>
      <c r="M12" s="13">
        <f>'[2]Bay Mills Indian Community'!W10</f>
        <v>6557286.3840000005</v>
      </c>
      <c r="N12" s="11">
        <f>[2]FireKeepers!$L10</f>
        <v>1761994.1599999964</v>
      </c>
      <c r="O12" s="14">
        <f>[2]FireKeepers!R10</f>
        <v>1585794.7399999965</v>
      </c>
      <c r="P12" s="13">
        <f>[2]FireKeepers!W10</f>
        <v>324855.12800000003</v>
      </c>
      <c r="Q12" s="11">
        <f>'[2]Grnd Traverse Band of Otta &amp; Ch'!$L10</f>
        <v>11505615.020000041</v>
      </c>
      <c r="R12" s="14">
        <f>'[2]Grnd Traverse Band of Otta &amp; Ch'!R10</f>
        <v>10355053.520000041</v>
      </c>
      <c r="S12" s="13">
        <f>'[2]Grnd Traverse Band of Otta &amp; Ch'!W10</f>
        <v>2319531.9920000001</v>
      </c>
      <c r="T12" s="11">
        <f>'[2]Gun Lake Band'!L10</f>
        <v>2672779.8999999985</v>
      </c>
      <c r="U12" s="14">
        <f>'[2]Gun Lake Band'!R10</f>
        <v>2405501.9099999983</v>
      </c>
      <c r="V12" s="13">
        <f>'[2]Gun Lake Band'!W10</f>
        <v>535714.67200000002</v>
      </c>
      <c r="W12" s="11">
        <f>'[2]Hannahville Indian Community'!L10</f>
        <v>749479.01000000164</v>
      </c>
      <c r="X12" s="14">
        <f>'[2]Hannahville Indian Community'!R10</f>
        <v>674531.11000000162</v>
      </c>
      <c r="Y12" s="13">
        <f>'[2]Hannahville Indian Community'!W10</f>
        <v>118717.47200000001</v>
      </c>
      <c r="Z12" s="11">
        <f>'[2]Keweenaw Bay Indian Community'!L10</f>
        <v>8796595.0600000024</v>
      </c>
      <c r="AA12" s="14">
        <f>'[2]Keweenaw Bay Indian Community'!R10</f>
        <v>7916935.5600000024</v>
      </c>
      <c r="AB12" s="53">
        <f>'[2]Keweenaw Bay Indian Community'!W10</f>
        <v>1773393.568</v>
      </c>
      <c r="AC12" s="1">
        <f>'[2]Lac Vieux'!L10</f>
        <v>3957617.0700000077</v>
      </c>
      <c r="AD12" s="2">
        <f>'[2]Lac Vieux'!R10</f>
        <v>3561855.3700000076</v>
      </c>
      <c r="AE12" s="3">
        <f>'[2]Lac Vieux'!W10</f>
        <v>797855.60000000009</v>
      </c>
      <c r="AF12" s="54">
        <f>'[2]Little River Band of Ottawa Ind'!L10</f>
        <v>12266727.870000005</v>
      </c>
      <c r="AG12" s="16">
        <f>'[2]Little River Band of Ottawa Ind'!R10</f>
        <v>11040055.090000005</v>
      </c>
      <c r="AH12" s="17">
        <f>'[2]Little River Band of Ottawa Ind'!W10</f>
        <v>2472972.3360000001</v>
      </c>
      <c r="AI12" s="15">
        <f>'[2]Little Traverse Bay Band of Oda'!L10</f>
        <v>2554992.7299999967</v>
      </c>
      <c r="AJ12" s="16">
        <f>'[2]Little Traverse Bay Band of Oda'!R10</f>
        <v>2299493.4599999967</v>
      </c>
      <c r="AK12" s="17">
        <f>'[2]Little Traverse Bay Band of Oda'!W10</f>
        <v>515086.53600000008</v>
      </c>
      <c r="AL12" s="15">
        <f>'[2]Pokagon Band of Potawatomi Ind'!L10</f>
        <v>4006146.599999994</v>
      </c>
      <c r="AM12" s="16">
        <f>'[2]Pokagon Band of Potawatomi Ind'!R10</f>
        <v>3605531.9399999939</v>
      </c>
      <c r="AN12" s="17">
        <f>'[2]Pokagon Band of Potawatomi Ind'!W10</f>
        <v>807639.152</v>
      </c>
      <c r="AO12" s="15">
        <f>'[2]Soaring Eagle Gaming'!L10</f>
        <v>2983014.349999994</v>
      </c>
      <c r="AP12" s="16">
        <f>'[2]Soaring Eagle Gaming'!R10</f>
        <v>2684712.9099999941</v>
      </c>
      <c r="AQ12" s="17">
        <f>'[2]Soaring Eagle Gaming'!W10</f>
        <v>601375.696</v>
      </c>
      <c r="AR12" s="15">
        <f>'[2]Sault Ste. Marie Tribe of Chipp'!L10</f>
        <v>2359630.5900000036</v>
      </c>
      <c r="AS12" s="16">
        <f>'[2]Sault Ste. Marie Tribe of Chipp'!R10</f>
        <v>2123667.5300000035</v>
      </c>
      <c r="AT12" s="17">
        <f>'[2]Sault Ste. Marie Tribe of Chipp'!W10</f>
        <v>475701.52800000005</v>
      </c>
      <c r="AU12" s="18">
        <f t="shared" ref="AU12" si="20">B12+E12+H12+K12+N12+Q12+T12+W12+Z12+AC12+AF12+AI12+AL12+AO12+AR12</f>
        <v>183204914.9799999</v>
      </c>
      <c r="AV12" s="18">
        <f t="shared" ref="AV12" si="21">C12+F12+I12+L12+O12+R12+U12+X12+AA12+AD12+AG12+AJ12+AM12+AP12+AS12</f>
        <v>164557737.32999992</v>
      </c>
      <c r="AW12" s="44">
        <f t="shared" ref="AW12" si="22">D12+G12+J12+M12+P12+S12+V12+Y12+AB12+AE12+AH12+AK12+AN12+AQ12+AT12</f>
        <v>34358206.896999992</v>
      </c>
      <c r="AX12" s="52">
        <f>'[2]All Operators reconciliation'!V9+'[2]All Operators reconciliation'!X9</f>
        <v>8398491.9102499988</v>
      </c>
      <c r="AY12" s="52">
        <f>'[2]All Operators reconciliation'!U9</f>
        <v>4325032.5159999998</v>
      </c>
    </row>
    <row r="13" spans="1:51" s="23" customFormat="1" ht="13.8" x14ac:dyDescent="0.3">
      <c r="A13" s="28" t="s">
        <v>42</v>
      </c>
      <c r="B13" s="11">
        <f>'[2]MGM Grand Detroit'!L11</f>
        <v>50714455.110000134</v>
      </c>
      <c r="C13" s="12">
        <f>'[2]MGM Grand Detroit'!R11</f>
        <v>45643009.600000136</v>
      </c>
      <c r="D13" s="13">
        <f>'[2]MGM Grand Detroit'!W11</f>
        <v>8946029.8829999994</v>
      </c>
      <c r="E13" s="11">
        <f>'[2]MotorCity Casino'!L11</f>
        <v>46680735.950000107</v>
      </c>
      <c r="F13" s="14">
        <f>'[2]MotorCity Casino'!R11</f>
        <v>42012662.360000104</v>
      </c>
      <c r="G13" s="13">
        <f>'[2]MotorCity Casino'!W11</f>
        <v>8234481.8219999997</v>
      </c>
      <c r="H13" s="11">
        <f>[2]Greektown_Penn!L11</f>
        <v>4407074.6599999964</v>
      </c>
      <c r="I13" s="14">
        <f>[2]Greektown_Penn!R11</f>
        <v>3966367.1899999967</v>
      </c>
      <c r="J13" s="13">
        <f>[2]Greektown_Penn!W11</f>
        <v>777407.96699999995</v>
      </c>
      <c r="K13" s="11">
        <f>'[2]Bay Mills Indian Community'!L11</f>
        <v>37104823.849999905</v>
      </c>
      <c r="L13" s="12">
        <f>'[2]Bay Mills Indian Community'!R11</f>
        <v>33394341.469999906</v>
      </c>
      <c r="M13" s="13">
        <f>'[2]Bay Mills Indian Community'!W11</f>
        <v>7480332.4879999999</v>
      </c>
      <c r="N13" s="11">
        <f>[2]FireKeepers!$L11</f>
        <v>2013518.3500000015</v>
      </c>
      <c r="O13" s="14">
        <f>[2]FireKeepers!R11</f>
        <v>1812166.5200000014</v>
      </c>
      <c r="P13" s="13">
        <f>[2]FireKeepers!W11</f>
        <v>394307.84000000003</v>
      </c>
      <c r="Q13" s="11">
        <f>'[2]Grnd Traverse Band of Otta &amp; Ch'!$L11</f>
        <v>11475711.460000038</v>
      </c>
      <c r="R13" s="14">
        <f>'[2]Grnd Traverse Band of Otta &amp; Ch'!R11</f>
        <v>10328140.310000038</v>
      </c>
      <c r="S13" s="13">
        <f>'[2]Grnd Traverse Band of Otta &amp; Ch'!W11</f>
        <v>2313503.432</v>
      </c>
      <c r="T13" s="11">
        <f>'[2]Gun Lake Band'!L11</f>
        <v>2402755.3800000027</v>
      </c>
      <c r="U13" s="14">
        <f>'[2]Gun Lake Band'!R11</f>
        <v>2164337.1400000025</v>
      </c>
      <c r="V13" s="13">
        <f>'[2]Gun Lake Band'!W11</f>
        <v>484811.52000000002</v>
      </c>
      <c r="W13" s="11">
        <f>'[2]Hannahville Indian Community'!L11</f>
        <v>835618.46999999881</v>
      </c>
      <c r="X13" s="14">
        <f>'[2]Hannahville Indian Community'!R11</f>
        <v>752056.61999999883</v>
      </c>
      <c r="Y13" s="13">
        <f>'[2]Hannahville Indian Community'!W11</f>
        <v>132361.96799999999</v>
      </c>
      <c r="Z13" s="11">
        <f>'[2]Keweenaw Bay Indian Community'!L11</f>
        <v>6981270.8000000119</v>
      </c>
      <c r="AA13" s="14">
        <f>'[2]Keweenaw Bay Indian Community'!R11</f>
        <v>6283143.7200000118</v>
      </c>
      <c r="AB13" s="53">
        <f>'[2]Keweenaw Bay Indian Community'!W11</f>
        <v>1407424.192</v>
      </c>
      <c r="AC13" s="1">
        <f>'[2]Lac Vieux'!L11</f>
        <v>4019159.0199999958</v>
      </c>
      <c r="AD13" s="2">
        <f>'[2]Lac Vieux'!R11</f>
        <v>3617243.1199999959</v>
      </c>
      <c r="AE13" s="3">
        <f>'[2]Lac Vieux'!W11</f>
        <v>810262.45600000001</v>
      </c>
      <c r="AF13" s="54">
        <f>'[2]Little River Band of Ottawa Ind'!L11</f>
        <v>12721009.709999979</v>
      </c>
      <c r="AG13" s="16">
        <f>'[2]Little River Band of Ottawa Ind'!R11</f>
        <v>11448908.729999978</v>
      </c>
      <c r="AH13" s="17">
        <f>'[2]Little River Band of Ottawa Ind'!W11</f>
        <v>2564555.5600000005</v>
      </c>
      <c r="AI13" s="15">
        <f>'[2]Little Traverse Bay Band of Oda'!L11</f>
        <v>2697898.4299999997</v>
      </c>
      <c r="AJ13" s="16">
        <f>'[2]Little Traverse Bay Band of Oda'!R11</f>
        <v>2428108.5799999996</v>
      </c>
      <c r="AK13" s="17">
        <f>'[2]Little Traverse Bay Band of Oda'!W11</f>
        <v>543896.32000000007</v>
      </c>
      <c r="AL13" s="15">
        <f>'[2]Pokagon Band of Potawatomi Ind'!L11</f>
        <v>3618057.9399999976</v>
      </c>
      <c r="AM13" s="16">
        <f>'[2]Pokagon Band of Potawatomi Ind'!R11</f>
        <v>3256252.1399999978</v>
      </c>
      <c r="AN13" s="17">
        <f>'[2]Pokagon Band of Potawatomi Ind'!W11</f>
        <v>729400.48</v>
      </c>
      <c r="AO13" s="15">
        <f>'[2]Soaring Eagle Gaming'!L11</f>
        <v>3672714.3400000036</v>
      </c>
      <c r="AP13" s="16">
        <f>'[2]Soaring Eagle Gaming'!R11</f>
        <v>3305442.9100000034</v>
      </c>
      <c r="AQ13" s="17">
        <f>'[2]Soaring Eagle Gaming'!W11</f>
        <v>740419.2080000001</v>
      </c>
      <c r="AR13" s="15">
        <f>'[2]Sault Ste. Marie Tribe of Chipp'!L11</f>
        <v>2095138.150000006</v>
      </c>
      <c r="AS13" s="16">
        <f>'[2]Sault Ste. Marie Tribe of Chipp'!R11</f>
        <v>1885624.3400000059</v>
      </c>
      <c r="AT13" s="17">
        <f>'[2]Sault Ste. Marie Tribe of Chipp'!W11</f>
        <v>422379.84800000006</v>
      </c>
      <c r="AU13" s="18">
        <f t="shared" ref="AU13" si="23">B13+E13+H13+K13+N13+Q13+T13+W13+Z13+AC13+AF13+AI13+AL13+AO13+AR13</f>
        <v>191439941.62000018</v>
      </c>
      <c r="AV13" s="18">
        <f t="shared" ref="AV13" si="24">C13+F13+I13+L13+O13+R13+U13+X13+AA13+AD13+AG13+AJ13+AM13+AP13+AS13</f>
        <v>172297804.75000021</v>
      </c>
      <c r="AW13" s="44">
        <f t="shared" ref="AW13" si="25">D13+G13+J13+M13+P13+S13+V13+Y13+AB13+AE13+AH13+AK13+AN13+AQ13+AT13</f>
        <v>35981574.98399999</v>
      </c>
      <c r="AX13" s="52">
        <f>'[2]All Operators reconciliation'!V10+'[2]All Operators reconciliation'!X10</f>
        <v>8841526.7773750033</v>
      </c>
      <c r="AY13" s="52">
        <f>'[2]All Operators reconciliation'!U10</f>
        <v>4505913.8280000007</v>
      </c>
    </row>
    <row r="14" spans="1:51" s="23" customFormat="1" ht="13.8" x14ac:dyDescent="0.3">
      <c r="A14" s="28" t="s">
        <v>43</v>
      </c>
      <c r="B14" s="11">
        <f>'[2]MGM Grand Detroit'!L12</f>
        <v>52451483.679999828</v>
      </c>
      <c r="C14" s="12">
        <f>'[2]MGM Grand Detroit'!R12</f>
        <v>47206335.309999831</v>
      </c>
      <c r="D14" s="13">
        <f>'[2]MGM Grand Detroit'!W12</f>
        <v>9252441.7229999993</v>
      </c>
      <c r="E14" s="11">
        <f>'[2]MotorCity Casino'!L12</f>
        <v>48381748.289999925</v>
      </c>
      <c r="F14" s="14">
        <f>'[2]MotorCity Casino'!R12</f>
        <v>43543573.459999926</v>
      </c>
      <c r="G14" s="13">
        <f>'[2]MotorCity Casino'!W12</f>
        <v>8534540.3990000002</v>
      </c>
      <c r="H14" s="11">
        <f>[2]Greektown_Penn!L12</f>
        <v>4260322.9900000095</v>
      </c>
      <c r="I14" s="14">
        <f>[2]Greektown_Penn!R12</f>
        <v>3834290.6900000097</v>
      </c>
      <c r="J14" s="13">
        <f>[2]Greektown_Penn!W12</f>
        <v>751520.97299999988</v>
      </c>
      <c r="K14" s="11">
        <f>'[2]Bay Mills Indian Community'!L12</f>
        <v>36648510.690000057</v>
      </c>
      <c r="L14" s="12">
        <f>'[2]Bay Mills Indian Community'!R12</f>
        <v>32878507.420000054</v>
      </c>
      <c r="M14" s="13">
        <f>'[2]Bay Mills Indian Community'!W12</f>
        <v>7364785.6640000008</v>
      </c>
      <c r="N14" s="11">
        <f>[2]FireKeepers!$L12</f>
        <v>1839994.9200000018</v>
      </c>
      <c r="O14" s="14">
        <f>[2]FireKeepers!R12</f>
        <v>1655995.4300000018</v>
      </c>
      <c r="P14" s="13">
        <f>[2]FireKeepers!W12</f>
        <v>370942.97600000002</v>
      </c>
      <c r="Q14" s="11">
        <f>'[2]Grnd Traverse Band of Otta &amp; Ch'!$L12</f>
        <v>12618794.599999964</v>
      </c>
      <c r="R14" s="14">
        <f>'[2]Grnd Traverse Band of Otta &amp; Ch'!R12</f>
        <v>11356915.139999963</v>
      </c>
      <c r="S14" s="13">
        <f>'[2]Grnd Traverse Band of Otta &amp; Ch'!W12</f>
        <v>2543948.9920000006</v>
      </c>
      <c r="T14" s="11">
        <f>'[2]Gun Lake Band'!L12</f>
        <v>2603215.0399999991</v>
      </c>
      <c r="U14" s="14">
        <f>'[2]Gun Lake Band'!R12</f>
        <v>2342893.5399999991</v>
      </c>
      <c r="V14" s="13">
        <f>'[2]Gun Lake Band'!W12</f>
        <v>524808.152</v>
      </c>
      <c r="W14" s="11">
        <f>'[2]Hannahville Indian Community'!L12</f>
        <v>809054</v>
      </c>
      <c r="X14" s="14">
        <f>'[2]Hannahville Indian Community'!R12</f>
        <v>728148.6</v>
      </c>
      <c r="Y14" s="13">
        <f>'[2]Hannahville Indian Community'!W12</f>
        <v>138158.12</v>
      </c>
      <c r="Z14" s="11">
        <f>'[2]Keweenaw Bay Indian Community'!L12</f>
        <v>7410519.8799999952</v>
      </c>
      <c r="AA14" s="14">
        <f>'[2]Keweenaw Bay Indian Community'!R12</f>
        <v>6666913.6899999948</v>
      </c>
      <c r="AB14" s="53">
        <f>'[2]Keweenaw Bay Indian Community'!W12</f>
        <v>1493388.6640000001</v>
      </c>
      <c r="AC14" s="1">
        <f>'[2]Lac Vieux'!L12</f>
        <v>3741452.5300000012</v>
      </c>
      <c r="AD14" s="2">
        <f>'[2]Lac Vieux'!R12</f>
        <v>3367307.2800000012</v>
      </c>
      <c r="AE14" s="3">
        <f>'[2]Lac Vieux'!W12</f>
        <v>754276.83200000005</v>
      </c>
      <c r="AF14" s="54">
        <f>'[2]Little River Band of Ottawa Ind'!L12</f>
        <v>13029329.610000014</v>
      </c>
      <c r="AG14" s="16">
        <f>'[2]Little River Band of Ottawa Ind'!R12</f>
        <v>11726396.650000013</v>
      </c>
      <c r="AH14" s="17">
        <f>'[2]Little River Band of Ottawa Ind'!W12</f>
        <v>2626712.8480000002</v>
      </c>
      <c r="AI14" s="15">
        <f>'[2]Little Traverse Bay Band of Oda'!L12</f>
        <v>2778574.5099999979</v>
      </c>
      <c r="AJ14" s="16">
        <f>'[2]Little Traverse Bay Band of Oda'!R12</f>
        <v>2500717.0599999977</v>
      </c>
      <c r="AK14" s="17">
        <f>'[2]Little Traverse Bay Band of Oda'!W12</f>
        <v>560160.62400000007</v>
      </c>
      <c r="AL14" s="15">
        <f>'[2]Pokagon Band of Potawatomi Ind'!L12</f>
        <v>3973915.8900000006</v>
      </c>
      <c r="AM14" s="16">
        <f>'[2]Pokagon Band of Potawatomi Ind'!R12</f>
        <v>3576524.3100000005</v>
      </c>
      <c r="AN14" s="17">
        <f>'[2]Pokagon Band of Potawatomi Ind'!W12</f>
        <v>801141.44800000009</v>
      </c>
      <c r="AO14" s="15">
        <f>'[2]Soaring Eagle Gaming'!L12</f>
        <v>3419813.7199999988</v>
      </c>
      <c r="AP14" s="16">
        <f>'[2]Soaring Eagle Gaming'!R12</f>
        <v>3077832.3499999987</v>
      </c>
      <c r="AQ14" s="17">
        <f>'[2]Soaring Eagle Gaming'!W12</f>
        <v>689434.44800000009</v>
      </c>
      <c r="AR14" s="15">
        <f>'[2]Sault Ste. Marie Tribe of Chipp'!L12</f>
        <v>2693441.5199999958</v>
      </c>
      <c r="AS14" s="16">
        <f>'[2]Sault Ste. Marie Tribe of Chipp'!R12</f>
        <v>2424097.3699999959</v>
      </c>
      <c r="AT14" s="17">
        <f>'[2]Sault Ste. Marie Tribe of Chipp'!W12</f>
        <v>542997.80800000008</v>
      </c>
      <c r="AU14" s="18">
        <f t="shared" ref="AU14" si="26">B14+E14+H14+K14+N14+Q14+T14+W14+Z14+AC14+AF14+AI14+AL14+AO14+AR14</f>
        <v>196660171.86999977</v>
      </c>
      <c r="AV14" s="18">
        <f t="shared" ref="AV14" si="27">C14+F14+I14+L14+O14+R14+U14+X14+AA14+AD14+AG14+AJ14+AM14+AP14+AS14</f>
        <v>176886448.29999977</v>
      </c>
      <c r="AW14" s="44">
        <f t="shared" ref="AW14" si="28">D14+G14+J14+M14+P14+S14+V14+Y14+AB14+AE14+AH14+AK14+AN14+AQ14+AT14</f>
        <v>36949259.670999996</v>
      </c>
      <c r="AX14" s="52">
        <f>'[2]All Operators reconciliation'!V11+'[2]All Operators reconciliation'!X11</f>
        <v>9127375.2482499965</v>
      </c>
      <c r="AY14" s="52">
        <f>'[2]All Operators reconciliation'!U11</f>
        <v>4602689.1440000003</v>
      </c>
    </row>
    <row r="15" spans="1:51" s="23" customFormat="1" ht="13.8" x14ac:dyDescent="0.3">
      <c r="A15" s="28" t="s">
        <v>44</v>
      </c>
      <c r="B15" s="11">
        <f>'[2]MGM Grand Detroit'!L13</f>
        <v>53370905.730000019</v>
      </c>
      <c r="C15" s="12">
        <f>'[2]MGM Grand Detroit'!R13</f>
        <v>48033815.160000019</v>
      </c>
      <c r="D15" s="13">
        <f>'[2]MGM Grand Detroit'!W13</f>
        <v>9414627.7679999992</v>
      </c>
      <c r="E15" s="11">
        <f>'[2]MotorCity Casino'!L13</f>
        <v>48832783.369999886</v>
      </c>
      <c r="F15" s="14">
        <f>'[2]MotorCity Casino'!R13</f>
        <v>43949505.029999882</v>
      </c>
      <c r="G15" s="13">
        <f>'[2]MotorCity Casino'!W13</f>
        <v>8614102.9869999997</v>
      </c>
      <c r="H15" s="11">
        <f>[2]Greektown_Penn!L13</f>
        <v>4368770.8199999928</v>
      </c>
      <c r="I15" s="14">
        <f>[2]Greektown_Penn!R13</f>
        <v>3931893.7399999928</v>
      </c>
      <c r="J15" s="13">
        <f>[2]Greektown_Penn!W13</f>
        <v>770651.17499999993</v>
      </c>
      <c r="K15" s="11">
        <f>'[2]Bay Mills Indian Community'!L13</f>
        <v>38227349.190000057</v>
      </c>
      <c r="L15" s="12">
        <f>'[2]Bay Mills Indian Community'!R13</f>
        <v>34404614.270000055</v>
      </c>
      <c r="M15" s="13">
        <f>'[2]Bay Mills Indian Community'!W13</f>
        <v>7706633.6000000006</v>
      </c>
      <c r="N15" s="11">
        <f>[2]FireKeepers!$L13</f>
        <v>1587583.8000000045</v>
      </c>
      <c r="O15" s="14">
        <f>[2]FireKeepers!R13</f>
        <v>1428825.4200000046</v>
      </c>
      <c r="P15" s="13">
        <f>[2]FireKeepers!W13</f>
        <v>320056.89600000001</v>
      </c>
      <c r="Q15" s="11">
        <f>'[2]Grnd Traverse Band of Otta &amp; Ch'!$L13</f>
        <v>12976519.280000031</v>
      </c>
      <c r="R15" s="14">
        <f>'[2]Grnd Traverse Band of Otta &amp; Ch'!R13</f>
        <v>11678867.350000031</v>
      </c>
      <c r="S15" s="13">
        <f>'[2]Grnd Traverse Band of Otta &amp; Ch'!W13</f>
        <v>2616066.2880000002</v>
      </c>
      <c r="T15" s="11">
        <f>'[2]Gun Lake Band'!L13</f>
        <v>2114769.2800000012</v>
      </c>
      <c r="U15" s="14">
        <f>'[2]Gun Lake Band'!R13</f>
        <v>1903292.3500000013</v>
      </c>
      <c r="V15" s="13">
        <f>'[2]Gun Lake Band'!W13</f>
        <v>426337.48800000001</v>
      </c>
      <c r="W15" s="11">
        <f>'[2]Hannahville Indian Community'!L13</f>
        <v>941463.30999999866</v>
      </c>
      <c r="X15" s="14">
        <f>'[2]Hannahville Indian Community'!R13</f>
        <v>847316.9799999987</v>
      </c>
      <c r="Y15" s="13">
        <f>'[2]Hannahville Indian Community'!W13</f>
        <v>162684.85600000003</v>
      </c>
      <c r="Z15" s="11">
        <f>'[2]Keweenaw Bay Indian Community'!L13</f>
        <v>9318262.5600000024</v>
      </c>
      <c r="AA15" s="14">
        <f>'[2]Keweenaw Bay Indian Community'!R13</f>
        <v>8386691.7300000023</v>
      </c>
      <c r="AB15" s="53">
        <f>'[2]Keweenaw Bay Indian Community'!W13</f>
        <v>1878618.9440000001</v>
      </c>
      <c r="AC15" s="1">
        <f>'[2]Lac Vieux'!L13</f>
        <v>5694635.9299999774</v>
      </c>
      <c r="AD15" s="2">
        <f>'[2]Lac Vieux'!R13</f>
        <v>5125172.3299999777</v>
      </c>
      <c r="AE15" s="3">
        <f>'[2]Lac Vieux'!W13</f>
        <v>1148038.6000000001</v>
      </c>
      <c r="AF15" s="54">
        <f>'[2]Little River Band of Ottawa Ind'!L13</f>
        <v>12307014.49000001</v>
      </c>
      <c r="AG15" s="16">
        <f>'[2]Little River Band of Ottawa Ind'!R13</f>
        <v>11076313.04000001</v>
      </c>
      <c r="AH15" s="17">
        <f>'[2]Little River Band of Ottawa Ind'!W13</f>
        <v>2481094.12</v>
      </c>
      <c r="AI15" s="15">
        <f>'[2]Little Traverse Bay Band of Oda'!L13</f>
        <v>2549469.0600000024</v>
      </c>
      <c r="AJ15" s="16">
        <f>'[2]Little Traverse Bay Band of Oda'!R13</f>
        <v>2294522.1500000022</v>
      </c>
      <c r="AK15" s="17">
        <f>'[2]Little Traverse Bay Band of Oda'!W13</f>
        <v>513972.95999999996</v>
      </c>
      <c r="AL15" s="15">
        <f>'[2]Pokagon Band of Potawatomi Ind'!L13</f>
        <v>4119737.0599999875</v>
      </c>
      <c r="AM15" s="16">
        <f>'[2]Pokagon Band of Potawatomi Ind'!R13</f>
        <v>3707763.3499999875</v>
      </c>
      <c r="AN15" s="17">
        <f>'[2]Pokagon Band of Potawatomi Ind'!W13</f>
        <v>830538.99200000009</v>
      </c>
      <c r="AO15" s="15">
        <f>'[2]Soaring Eagle Gaming'!L13</f>
        <v>3892511.6400000006</v>
      </c>
      <c r="AP15" s="16">
        <f>'[2]Soaring Eagle Gaming'!R13</f>
        <v>3503260.4700000007</v>
      </c>
      <c r="AQ15" s="17">
        <f>'[2]Soaring Eagle Gaming'!W13</f>
        <v>784730.34400000004</v>
      </c>
      <c r="AR15" s="15">
        <f>'[2]Sault Ste. Marie Tribe of Chipp'!L13</f>
        <v>2289894.2100000009</v>
      </c>
      <c r="AS15" s="16">
        <f>'[2]Sault Ste. Marie Tribe of Chipp'!R13</f>
        <v>2060904.790000001</v>
      </c>
      <c r="AT15" s="17">
        <f>'[2]Sault Ste. Marie Tribe of Chipp'!W13</f>
        <v>461642.67200000002</v>
      </c>
      <c r="AU15" s="18">
        <f t="shared" ref="AU15" si="29">B15+E15+H15+K15+N15+Q15+T15+W15+Z15+AC15+AF15+AI15+AL15+AO15+AR15</f>
        <v>202591669.72999999</v>
      </c>
      <c r="AV15" s="18">
        <f t="shared" ref="AV15" si="30">C15+F15+I15+L15+O15+R15+U15+X15+AA15+AD15+AG15+AJ15+AM15+AP15+AS15</f>
        <v>182332758.15999997</v>
      </c>
      <c r="AW15" s="44">
        <f t="shared" ref="AW15" si="31">D15+G15+J15+M15+P15+S15+V15+Y15+AB15+AE15+AH15+AK15+AN15+AQ15+AT15</f>
        <v>38129797.689999998</v>
      </c>
      <c r="AX15" s="52">
        <f>'[2]All Operators reconciliation'!V12+'[2]All Operators reconciliation'!X12</f>
        <v>9255818.1441249996</v>
      </c>
      <c r="AY15" s="52">
        <f>'[2]All Operators reconciliation'!U12</f>
        <v>4832603.9399999995</v>
      </c>
    </row>
    <row r="16" spans="1:51" s="23" customFormat="1" ht="13.8" x14ac:dyDescent="0.3">
      <c r="A16" s="28" t="s">
        <v>45</v>
      </c>
      <c r="B16" s="11">
        <f>'[2]MGM Grand Detroit'!L14</f>
        <v>56162609.24000001</v>
      </c>
      <c r="C16" s="12">
        <f>'[2]MGM Grand Detroit'!R14</f>
        <v>50546348.320000008</v>
      </c>
      <c r="D16" s="13">
        <f>'[2]MGM Grand Detroit'!W14</f>
        <v>9907084.2709999997</v>
      </c>
      <c r="E16" s="11">
        <f>'[2]MotorCity Casino'!L14</f>
        <v>56172491.610000134</v>
      </c>
      <c r="F16" s="14">
        <f>'[2]MotorCity Casino'!R14</f>
        <v>50555242.450000137</v>
      </c>
      <c r="G16" s="13">
        <f>'[2]MotorCity Casino'!W14</f>
        <v>9908827.523</v>
      </c>
      <c r="H16" s="11">
        <f>[2]Greektown_Penn!L14</f>
        <v>5281607.2899999917</v>
      </c>
      <c r="I16" s="14">
        <f>[2]Greektown_Penn!R14</f>
        <v>4753446.5599999912</v>
      </c>
      <c r="J16" s="13">
        <f>[2]Greektown_Penn!W14</f>
        <v>931675.52799999993</v>
      </c>
      <c r="K16" s="11">
        <f>'[2]Bay Mills Indian Community'!L14</f>
        <v>40006475.980000019</v>
      </c>
      <c r="L16" s="12">
        <f>'[2]Bay Mills Indian Community'!R14</f>
        <v>36005828.380000018</v>
      </c>
      <c r="M16" s="13">
        <f>'[2]Bay Mills Indian Community'!W14</f>
        <v>8065305.5599999996</v>
      </c>
      <c r="N16" s="11">
        <f>[2]FireKeepers!$L14</f>
        <v>2181064.7800000012</v>
      </c>
      <c r="O16" s="14">
        <f>[2]FireKeepers!R14</f>
        <v>1962958.3100000012</v>
      </c>
      <c r="P16" s="13">
        <f>[2]FireKeepers!W14</f>
        <v>439702.66399999999</v>
      </c>
      <c r="Q16" s="11">
        <f>'[2]Grnd Traverse Band of Otta &amp; Ch'!$L14</f>
        <v>14312439.939999998</v>
      </c>
      <c r="R16" s="14">
        <f>'[2]Grnd Traverse Band of Otta &amp; Ch'!R14</f>
        <v>12881195.949999997</v>
      </c>
      <c r="S16" s="13">
        <f>'[2]Grnd Traverse Band of Otta &amp; Ch'!W14</f>
        <v>2885387.8960000002</v>
      </c>
      <c r="T16" s="11">
        <f>'[2]Gun Lake Band'!L14</f>
        <v>3065088.9000000078</v>
      </c>
      <c r="U16" s="14">
        <f>'[2]Gun Lake Band'!R14</f>
        <v>2758580.0100000077</v>
      </c>
      <c r="V16" s="13">
        <f>'[2]Gun Lake Band'!W14</f>
        <v>617921.92000000004</v>
      </c>
      <c r="W16" s="11">
        <f>'[2]Hannahville Indian Community'!L14</f>
        <v>611070.37000000104</v>
      </c>
      <c r="X16" s="14">
        <f>'[2]Hannahville Indian Community'!R14</f>
        <v>549963.33000000101</v>
      </c>
      <c r="Y16" s="13">
        <f>'[2]Hannahville Indian Community'!W14</f>
        <v>105953.416</v>
      </c>
      <c r="Z16" s="11">
        <f>'[2]Keweenaw Bay Indian Community'!L14</f>
        <v>9123438.8400000036</v>
      </c>
      <c r="AA16" s="14">
        <f>'[2]Keweenaw Bay Indian Community'!R14</f>
        <v>8211094.9500000039</v>
      </c>
      <c r="AB16" s="53">
        <f>'[2]Keweenaw Bay Indian Community'!W14</f>
        <v>1839285.2719999999</v>
      </c>
      <c r="AC16" s="1">
        <f>'[2]Lac Vieux'!L14</f>
        <v>6433596.9499999881</v>
      </c>
      <c r="AD16" s="2">
        <f>'[2]Lac Vieux'!R14</f>
        <v>5790237.2599999886</v>
      </c>
      <c r="AE16" s="3">
        <f>'[2]Lac Vieux'!W14</f>
        <v>1297013.1440000001</v>
      </c>
      <c r="AF16" s="54">
        <f>'[2]Little River Band of Ottawa Ind'!L14</f>
        <v>14234569.050000012</v>
      </c>
      <c r="AG16" s="16">
        <f>'[2]Little River Band of Ottawa Ind'!R14</f>
        <v>12811112.150000012</v>
      </c>
      <c r="AH16" s="17">
        <f>'[2]Little River Band of Ottawa Ind'!W14</f>
        <v>2869689.12</v>
      </c>
      <c r="AI16" s="15">
        <f>'[2]Little Traverse Bay Band of Oda'!L14</f>
        <v>2593567.3999999985</v>
      </c>
      <c r="AJ16" s="16">
        <f>'[2]Little Traverse Bay Band of Oda'!R14</f>
        <v>2334210.6599999983</v>
      </c>
      <c r="AK16" s="17">
        <f>'[2]Little Traverse Bay Band of Oda'!W14</f>
        <v>522863.18400000001</v>
      </c>
      <c r="AL16" s="15">
        <f>'[2]Pokagon Band of Potawatomi Ind'!L14</f>
        <v>4232927.3799999952</v>
      </c>
      <c r="AM16" s="16">
        <f>'[2]Pokagon Band of Potawatomi Ind'!R14</f>
        <v>3809634.639999995</v>
      </c>
      <c r="AN16" s="17">
        <f>'[2]Pokagon Band of Potawatomi Ind'!W14</f>
        <v>853358.16</v>
      </c>
      <c r="AO16" s="15">
        <f>'[2]Soaring Eagle Gaming'!L14</f>
        <v>3496512.9300000072</v>
      </c>
      <c r="AP16" s="16">
        <f>'[2]Soaring Eagle Gaming'!R14</f>
        <v>3146861.6400000071</v>
      </c>
      <c r="AQ16" s="17">
        <f>'[2]Soaring Eagle Gaming'!W14</f>
        <v>704897.00800000003</v>
      </c>
      <c r="AR16" s="15">
        <f>'[2]Sault Ste. Marie Tribe of Chipp'!L14</f>
        <v>2768401.1899999976</v>
      </c>
      <c r="AS16" s="16">
        <f>'[2]Sault Ste. Marie Tribe of Chipp'!R14</f>
        <v>2491561.0699999975</v>
      </c>
      <c r="AT16" s="17">
        <f>'[2]Sault Ste. Marie Tribe of Chipp'!W14</f>
        <v>558109.68000000005</v>
      </c>
      <c r="AU16" s="18">
        <f t="shared" ref="AU16" si="32">B16+E16+H16+K16+N16+Q16+T16+W16+Z16+AC16+AF16+AI16+AL16+AO16+AR16</f>
        <v>220675861.85000017</v>
      </c>
      <c r="AV16" s="18">
        <f t="shared" ref="AV16" si="33">C16+F16+I16+L16+O16+R16+U16+X16+AA16+AD16+AG16+AJ16+AM16+AP16+AS16</f>
        <v>198608275.68000019</v>
      </c>
      <c r="AW16" s="44">
        <f t="shared" ref="AW16" si="34">D16+G16+J16+M16+P16+S16+V16+Y16+AB16+AE16+AH16+AK16+AN16+AQ16+AT16</f>
        <v>41507074.346000001</v>
      </c>
      <c r="AX16" s="52">
        <f>'[2]All Operators reconciliation'!V13+'[2]All Operators reconciliation'!X13</f>
        <v>10215011.104625002</v>
      </c>
      <c r="AY16" s="52">
        <f>'[2]All Operators reconciliation'!U13</f>
        <v>5189871.7560000001</v>
      </c>
    </row>
    <row r="17" spans="1:68" s="23" customFormat="1" ht="13.8" x14ac:dyDescent="0.3">
      <c r="A17" s="28" t="s">
        <v>46</v>
      </c>
      <c r="B17" s="11">
        <f>'[2]MGM Grand Detroit'!L15</f>
        <v>59719420.160000086</v>
      </c>
      <c r="C17" s="12">
        <f>'[2]MGM Grand Detroit'!R15</f>
        <v>53747478.14000009</v>
      </c>
      <c r="D17" s="13">
        <f>'[2]MGM Grand Detroit'!W15</f>
        <v>10534505.716</v>
      </c>
      <c r="E17" s="11">
        <f>'[2]MotorCity Casino'!L15</f>
        <v>57044759.579999924</v>
      </c>
      <c r="F17" s="14">
        <f>'[2]MotorCity Casino'!R15</f>
        <v>51340283.609999925</v>
      </c>
      <c r="G17" s="13">
        <f>'[2]MotorCity Casino'!W15</f>
        <v>10062695.586999999</v>
      </c>
      <c r="H17" s="11">
        <f>[2]Greektown_Penn!L15</f>
        <v>5508542.3100000024</v>
      </c>
      <c r="I17" s="14">
        <f>[2]Greektown_Penn!R15</f>
        <v>4957688.0800000019</v>
      </c>
      <c r="J17" s="13">
        <f>[2]Greektown_Penn!W15</f>
        <v>971706.86199999985</v>
      </c>
      <c r="K17" s="11">
        <f>'[2]Bay Mills Indian Community'!L15</f>
        <v>41582404.769999981</v>
      </c>
      <c r="L17" s="12">
        <f>'[2]Bay Mills Indian Community'!R15</f>
        <v>37361632.339999981</v>
      </c>
      <c r="M17" s="13">
        <f>'[2]Bay Mills Indian Community'!W15</f>
        <v>8369005.6400000006</v>
      </c>
      <c r="N17" s="11">
        <f>[2]FireKeepers!$L15</f>
        <v>1848297.1200000048</v>
      </c>
      <c r="O17" s="14">
        <f>[2]FireKeepers!R15</f>
        <v>1663467.4100000048</v>
      </c>
      <c r="P17" s="13">
        <f>[2]FireKeepers!W15</f>
        <v>372616.696</v>
      </c>
      <c r="Q17" s="11">
        <f>'[2]Grnd Traverse Band of Otta &amp; Ch'!$L15</f>
        <v>13965712.75</v>
      </c>
      <c r="R17" s="14">
        <f>'[2]Grnd Traverse Band of Otta &amp; Ch'!R15</f>
        <v>12569141.48</v>
      </c>
      <c r="S17" s="13">
        <f>'[2]Grnd Traverse Band of Otta &amp; Ch'!W15</f>
        <v>2815487.6880000001</v>
      </c>
      <c r="T17" s="11">
        <f>'[2]Gun Lake Band'!L15</f>
        <v>2583489.6199999987</v>
      </c>
      <c r="U17" s="14">
        <f>'[2]Gun Lake Band'!R15</f>
        <v>2325140.6599999988</v>
      </c>
      <c r="V17" s="13">
        <f>'[2]Gun Lake Band'!W15</f>
        <v>520831.50400000002</v>
      </c>
      <c r="W17" s="11">
        <f>'[2]Hannahville Indian Community'!L15</f>
        <v>588181.08000000194</v>
      </c>
      <c r="X17" s="14">
        <f>'[2]Hannahville Indian Community'!R15</f>
        <v>529362.97000000195</v>
      </c>
      <c r="Y17" s="13">
        <f>'[2]Hannahville Indian Community'!W15</f>
        <v>110107.496</v>
      </c>
      <c r="Z17" s="11">
        <f>'[2]Keweenaw Bay Indian Community'!L15</f>
        <v>9451191.5099999905</v>
      </c>
      <c r="AA17" s="14">
        <f>'[2]Keweenaw Bay Indian Community'!R15</f>
        <v>8496147.1399999913</v>
      </c>
      <c r="AB17" s="53">
        <f>'[2]Keweenaw Bay Indian Community'!W15</f>
        <v>1903136.9600000002</v>
      </c>
      <c r="AC17" s="1">
        <f>'[2]Lac Vieux'!L15</f>
        <v>7153024.2599999905</v>
      </c>
      <c r="AD17" s="2">
        <f>'[2]Lac Vieux'!R15</f>
        <v>6438210.9499999909</v>
      </c>
      <c r="AE17" s="3">
        <f>'[2]Lac Vieux'!W15</f>
        <v>1442159.2560000001</v>
      </c>
      <c r="AF17" s="54">
        <f>'[2]Little River Band of Ottawa Ind'!L15</f>
        <v>14267430.080000043</v>
      </c>
      <c r="AG17" s="16">
        <f>'[2]Little River Band of Ottawa Ind'!R15</f>
        <v>12840687.070000043</v>
      </c>
      <c r="AH17" s="17">
        <f>'[2]Little River Band of Ottawa Ind'!W15</f>
        <v>2876313.9040000001</v>
      </c>
      <c r="AI17" s="15">
        <f>'[2]Little Traverse Bay Band of Oda'!L15</f>
        <v>2694563.1000000015</v>
      </c>
      <c r="AJ17" s="16">
        <f>'[2]Little Traverse Bay Band of Oda'!R15</f>
        <v>2425106.7900000014</v>
      </c>
      <c r="AK17" s="17">
        <f>'[2]Little Traverse Bay Band of Oda'!W15</f>
        <v>543223.92000000004</v>
      </c>
      <c r="AL17" s="15">
        <f>'[2]Pokagon Band of Potawatomi Ind'!L15</f>
        <v>3899524.3500000089</v>
      </c>
      <c r="AM17" s="16">
        <f>'[2]Pokagon Band of Potawatomi Ind'!R15</f>
        <v>3509571.9200000088</v>
      </c>
      <c r="AN17" s="17">
        <f>'[2]Pokagon Band of Potawatomi Ind'!W15</f>
        <v>786144.11200000008</v>
      </c>
      <c r="AO17" s="15">
        <f>'[2]Soaring Eagle Gaming'!L15</f>
        <v>2805541.6899999976</v>
      </c>
      <c r="AP17" s="16">
        <f>'[2]Soaring Eagle Gaming'!R15</f>
        <v>2524987.5199999977</v>
      </c>
      <c r="AQ17" s="17">
        <f>'[2]Soaring Eagle Gaming'!W15</f>
        <v>565597.20799999998</v>
      </c>
      <c r="AR17" s="15">
        <f>'[2]Sault Ste. Marie Tribe of Chipp'!L15</f>
        <v>2883703.9399999976</v>
      </c>
      <c r="AS17" s="16">
        <f>'[2]Sault Ste. Marie Tribe of Chipp'!R15</f>
        <v>2595333.5399999977</v>
      </c>
      <c r="AT17" s="17">
        <f>'[2]Sault Ste. Marie Tribe of Chipp'!W15</f>
        <v>581354.71200000006</v>
      </c>
      <c r="AU17" s="18">
        <f t="shared" ref="AU17" si="35">B17+E17+H17+K17+N17+Q17+T17+W17+Z17+AC17+AF17+AI17+AL17+AO17+AR17</f>
        <v>225995786.32000005</v>
      </c>
      <c r="AV17" s="18">
        <f t="shared" ref="AV17" si="36">C17+F17+I17+L17+O17+R17+U17+X17+AA17+AD17+AG17+AJ17+AM17+AP17+AS17</f>
        <v>203324239.62</v>
      </c>
      <c r="AW17" s="44">
        <f t="shared" ref="AW17" si="37">D17+G17+J17+M17+P17+S17+V17+Y17+AB17+AE17+AH17+AK17+AN17+AQ17+AT17</f>
        <v>42454887.260999992</v>
      </c>
      <c r="AX17" s="52">
        <f>'[2]All Operators reconciliation'!V14+'[2]All Operators reconciliation'!X14</f>
        <v>10619385.907875001</v>
      </c>
      <c r="AY17" s="52">
        <f>'[2]All Operators reconciliation'!U14</f>
        <v>5221494.7740000011</v>
      </c>
    </row>
    <row r="18" spans="1:68" s="23" customFormat="1" thickBot="1" x14ac:dyDescent="0.35">
      <c r="A18" s="28" t="s">
        <v>47</v>
      </c>
      <c r="B18" s="11">
        <f>'[2]MGM Grand Detroit'!L16</f>
        <v>65136662.799999952</v>
      </c>
      <c r="C18" s="12">
        <f>'[2]MGM Grand Detroit'!R16</f>
        <v>58622996.519999951</v>
      </c>
      <c r="D18" s="13">
        <f>'[2]MGM Grand Detroit'!W16</f>
        <v>11490107.313999999</v>
      </c>
      <c r="E18" s="11">
        <f>'[2]MotorCity Casino'!L16</f>
        <v>60749081.440000057</v>
      </c>
      <c r="F18" s="14">
        <f>'[2]MotorCity Casino'!R16</f>
        <v>54672059.860000059</v>
      </c>
      <c r="G18" s="13">
        <f>'[2]MotorCity Casino'!W16</f>
        <v>10715723.731999999</v>
      </c>
      <c r="H18" s="11">
        <f>[2]Greektown_Penn!L16</f>
        <v>5571346.4600000083</v>
      </c>
      <c r="I18" s="14">
        <f>[2]Greektown_Penn!R16</f>
        <v>5014211.810000008</v>
      </c>
      <c r="J18" s="13">
        <f>[2]Greektown_Penn!W16</f>
        <v>982785.51699999999</v>
      </c>
      <c r="K18" s="11">
        <f>'[2]Bay Mills Indian Community'!L16</f>
        <v>41560489.899999857</v>
      </c>
      <c r="L18" s="12">
        <f>'[2]Bay Mills Indian Community'!R16</f>
        <v>37466972.859999858</v>
      </c>
      <c r="M18" s="13">
        <f>'[2]Bay Mills Indian Community'!W16</f>
        <v>8392601.9199999999</v>
      </c>
      <c r="N18" s="11">
        <f>[2]FireKeepers!$L16</f>
        <v>1944368.4699999988</v>
      </c>
      <c r="O18" s="14">
        <f>[2]FireKeepers!R16</f>
        <v>1749931.6299999987</v>
      </c>
      <c r="P18" s="13">
        <f>[2]FireKeepers!W16</f>
        <v>391984.68800000002</v>
      </c>
      <c r="Q18" s="11">
        <f>'[2]Grnd Traverse Band of Otta &amp; Ch'!$L16</f>
        <v>15873301.139999986</v>
      </c>
      <c r="R18" s="14">
        <f>'[2]Grnd Traverse Band of Otta &amp; Ch'!R16</f>
        <v>14285971.019999985</v>
      </c>
      <c r="S18" s="13">
        <f>'[2]Grnd Traverse Band of Otta &amp; Ch'!W16</f>
        <v>3200057.5120000001</v>
      </c>
      <c r="T18" s="11">
        <f>'[2]Gun Lake Band'!L16</f>
        <v>3296705.4899999974</v>
      </c>
      <c r="U18" s="14">
        <f>'[2]Gun Lake Band'!R16</f>
        <v>2967034.9399999976</v>
      </c>
      <c r="V18" s="13">
        <f>'[2]Gun Lake Band'!W16</f>
        <v>664615.82400000002</v>
      </c>
      <c r="W18" s="11">
        <f>'[2]Hannahville Indian Community'!L16</f>
        <v>824238.5</v>
      </c>
      <c r="X18" s="14">
        <f>'[2]Hannahville Indian Community'!R16</f>
        <v>741814.65</v>
      </c>
      <c r="Y18" s="13">
        <f>'[2]Hannahville Indian Community'!W16</f>
        <v>154297.448</v>
      </c>
      <c r="Z18" s="11">
        <f>'[2]Keweenaw Bay Indian Community'!L16</f>
        <v>11142686.979999989</v>
      </c>
      <c r="AA18" s="14">
        <f>'[2]Keweenaw Bay Indian Community'!R16</f>
        <v>10028418.27999999</v>
      </c>
      <c r="AB18" s="53">
        <f>'[2]Keweenaw Bay Indian Community'!W16</f>
        <v>2246365.696</v>
      </c>
      <c r="AC18" s="1">
        <f>'[2]Lac Vieux'!L16</f>
        <v>7928445.1499999762</v>
      </c>
      <c r="AD18" s="2">
        <f>'[2]Lac Vieux'!R16</f>
        <v>7135600.6399999764</v>
      </c>
      <c r="AE18" s="3">
        <f>'[2]Lac Vieux'!W16</f>
        <v>1598374.544</v>
      </c>
      <c r="AF18" s="54">
        <f>'[2]Little River Band of Ottawa Ind'!L16</f>
        <v>16157411.789999962</v>
      </c>
      <c r="AG18" s="16">
        <f>'[2]Little River Band of Ottawa Ind'!R16</f>
        <v>14541670.609999962</v>
      </c>
      <c r="AH18" s="17">
        <f>'[2]Little River Band of Ottawa Ind'!W16</f>
        <v>3257334.216</v>
      </c>
      <c r="AI18" s="15">
        <f>'[2]Little Traverse Bay Band of Oda'!L16</f>
        <v>2683029.4100000039</v>
      </c>
      <c r="AJ18" s="16">
        <f>'[2]Little Traverse Bay Band of Oda'!R16</f>
        <v>2414726.4700000039</v>
      </c>
      <c r="AK18" s="17">
        <f>'[2]Little Traverse Bay Band of Oda'!W16</f>
        <v>540898.728</v>
      </c>
      <c r="AL18" s="15">
        <f>'[2]Pokagon Band of Potawatomi Ind'!L16</f>
        <v>3932576.9799999893</v>
      </c>
      <c r="AM18" s="16">
        <f>'[2]Pokagon Band of Potawatomi Ind'!R16</f>
        <v>3539319.2799999891</v>
      </c>
      <c r="AN18" s="17">
        <f>'[2]Pokagon Band of Potawatomi Ind'!W16</f>
        <v>792807.52</v>
      </c>
      <c r="AO18" s="15">
        <f>'[2]Soaring Eagle Gaming'!L16</f>
        <v>3782548.6200000048</v>
      </c>
      <c r="AP18" s="16">
        <f>'[2]Soaring Eagle Gaming'!R16</f>
        <v>3404293.7600000049</v>
      </c>
      <c r="AQ18" s="17">
        <f>'[2]Soaring Eagle Gaming'!W16</f>
        <v>762561.8</v>
      </c>
      <c r="AR18" s="15">
        <f>'[2]Sault Ste. Marie Tribe of Chipp'!L16</f>
        <v>3403050.4099999964</v>
      </c>
      <c r="AS18" s="16">
        <f>'[2]Sault Ste. Marie Tribe of Chipp'!R16</f>
        <v>3062745.3699999964</v>
      </c>
      <c r="AT18" s="17">
        <f>'[2]Sault Ste. Marie Tribe of Chipp'!W16</f>
        <v>686054.96</v>
      </c>
      <c r="AU18" s="18">
        <f t="shared" ref="AU18" si="38">B18+E18+H18+K18+N18+Q18+T18+W18+Z18+AC18+AF18+AI18+AL18+AO18+AR18</f>
        <v>243985943.53999978</v>
      </c>
      <c r="AV18" s="18">
        <f t="shared" ref="AV18" si="39">C18+F18+I18+L18+O18+R18+U18+X18+AA18+AD18+AG18+AJ18+AM18+AP18+AS18</f>
        <v>219647767.69999978</v>
      </c>
      <c r="AW18" s="44">
        <f t="shared" ref="AW18" si="40">D18+G18+J18+M18+P18+S18+V18+Y18+AB18+AE18+AH18+AK18+AN18+AQ18+AT18</f>
        <v>45876571.419</v>
      </c>
      <c r="AX18" s="52">
        <f>'[2]All Operators reconciliation'!V15+'[2]All Operators reconciliation'!X15</f>
        <v>11416844.379375</v>
      </c>
      <c r="AY18" s="52">
        <f>'[2]All Operators reconciliation'!U15</f>
        <v>5671988.7139999997</v>
      </c>
    </row>
    <row r="19" spans="1:68" s="24" customFormat="1" thickBot="1" x14ac:dyDescent="0.35">
      <c r="A19" s="29" t="s">
        <v>48</v>
      </c>
      <c r="B19" s="8">
        <f>SUM(B7:B18)</f>
        <v>640126843.10000014</v>
      </c>
      <c r="C19" s="9">
        <f t="shared" ref="C19:AY19" si="41">SUM(C7:C18)</f>
        <v>576944850.70000017</v>
      </c>
      <c r="D19" s="4">
        <f t="shared" si="41"/>
        <v>112605190.73300001</v>
      </c>
      <c r="E19" s="8">
        <f t="shared" si="41"/>
        <v>614587289.10000002</v>
      </c>
      <c r="F19" s="10">
        <f t="shared" si="41"/>
        <v>552805237.10000002</v>
      </c>
      <c r="G19" s="4">
        <f t="shared" si="41"/>
        <v>107873826.47999999</v>
      </c>
      <c r="H19" s="8">
        <f t="shared" si="41"/>
        <v>57696720.159999967</v>
      </c>
      <c r="I19" s="10">
        <f t="shared" si="41"/>
        <v>51927048.139999963</v>
      </c>
      <c r="J19" s="4">
        <f t="shared" si="41"/>
        <v>9701701.4290000014</v>
      </c>
      <c r="K19" s="8">
        <f t="shared" si="41"/>
        <v>454669640.71999967</v>
      </c>
      <c r="L19" s="9">
        <f t="shared" si="41"/>
        <v>409621382.23999959</v>
      </c>
      <c r="M19" s="4">
        <f t="shared" si="41"/>
        <v>91211189.615999997</v>
      </c>
      <c r="N19" s="8">
        <f t="shared" si="41"/>
        <v>23941392.719999999</v>
      </c>
      <c r="O19" s="10">
        <f t="shared" si="41"/>
        <v>21547253.469999999</v>
      </c>
      <c r="P19" s="4">
        <f t="shared" si="41"/>
        <v>4282584.7760000005</v>
      </c>
      <c r="Q19" s="8">
        <f t="shared" si="41"/>
        <v>148098927.18000001</v>
      </c>
      <c r="R19" s="10">
        <f t="shared" si="41"/>
        <v>133289034.46000001</v>
      </c>
      <c r="S19" s="4">
        <f t="shared" si="41"/>
        <v>29312743.728</v>
      </c>
      <c r="T19" s="8">
        <f t="shared" si="41"/>
        <v>31876262.610000018</v>
      </c>
      <c r="U19" s="10">
        <f t="shared" si="41"/>
        <v>28671920.710000023</v>
      </c>
      <c r="V19" s="4">
        <f t="shared" si="41"/>
        <v>5878510.2400000002</v>
      </c>
      <c r="W19" s="8">
        <f t="shared" si="41"/>
        <v>12548562.099999994</v>
      </c>
      <c r="X19" s="10">
        <f t="shared" si="41"/>
        <v>11293705.889999995</v>
      </c>
      <c r="Y19" s="4">
        <f t="shared" si="41"/>
        <v>1997090.8160000003</v>
      </c>
      <c r="Z19" s="8">
        <f t="shared" si="41"/>
        <v>92950865.479999989</v>
      </c>
      <c r="AA19" s="10">
        <f t="shared" si="41"/>
        <v>83643554.929999992</v>
      </c>
      <c r="AB19" s="4">
        <f t="shared" si="41"/>
        <v>18192156.312000003</v>
      </c>
      <c r="AC19" s="55">
        <f t="shared" si="41"/>
        <v>52628284.459999949</v>
      </c>
      <c r="AD19" s="56">
        <f t="shared" si="41"/>
        <v>47365945.139999956</v>
      </c>
      <c r="AE19" s="57">
        <f t="shared" si="41"/>
        <v>10065971.696</v>
      </c>
      <c r="AF19" s="8">
        <f t="shared" si="41"/>
        <v>156351079.86999997</v>
      </c>
      <c r="AG19" s="10">
        <f t="shared" si="41"/>
        <v>140715971.87999997</v>
      </c>
      <c r="AH19" s="4">
        <f t="shared" si="41"/>
        <v>30976377.696000002</v>
      </c>
      <c r="AI19" s="8">
        <f t="shared" si="41"/>
        <v>33415445.339999989</v>
      </c>
      <c r="AJ19" s="10">
        <f t="shared" si="41"/>
        <v>30073900.79999999</v>
      </c>
      <c r="AK19" s="4">
        <f t="shared" si="41"/>
        <v>6192553.7760000005</v>
      </c>
      <c r="AL19" s="8">
        <f t="shared" si="41"/>
        <v>47486057.10999997</v>
      </c>
      <c r="AM19" s="10">
        <f t="shared" si="41"/>
        <v>43180186.109999962</v>
      </c>
      <c r="AN19" s="4">
        <f t="shared" si="41"/>
        <v>9128361.6959999986</v>
      </c>
      <c r="AO19" s="8">
        <f t="shared" si="41"/>
        <v>41824750.920000002</v>
      </c>
      <c r="AP19" s="10">
        <f t="shared" si="41"/>
        <v>37642275.829999998</v>
      </c>
      <c r="AQ19" s="4">
        <f t="shared" si="41"/>
        <v>7887869.7839999991</v>
      </c>
      <c r="AR19" s="8">
        <f t="shared" si="41"/>
        <v>32952347.479999989</v>
      </c>
      <c r="AS19" s="10">
        <f t="shared" si="41"/>
        <v>29657112.729999993</v>
      </c>
      <c r="AT19" s="4">
        <f t="shared" si="41"/>
        <v>6099193.2480000006</v>
      </c>
      <c r="AU19" s="8">
        <f>SUM(AU7:AU18)</f>
        <v>2441154468.3499999</v>
      </c>
      <c r="AV19" s="9">
        <f t="shared" ref="AV19" si="42">SUM(AV7:AV18)</f>
        <v>2198379380.1299996</v>
      </c>
      <c r="AW19" s="4">
        <f t="shared" si="41"/>
        <v>451405322.02600002</v>
      </c>
      <c r="AX19" s="49">
        <f t="shared" si="41"/>
        <v>113419843.61725001</v>
      </c>
      <c r="AY19" s="49">
        <f t="shared" si="41"/>
        <v>55306150.846000001</v>
      </c>
    </row>
    <row r="20" spans="1:68" s="24" customFormat="1" ht="13.8" x14ac:dyDescent="0.3">
      <c r="A20" s="45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5"/>
      <c r="AY20" s="35"/>
    </row>
    <row r="21" spans="1:68" s="7" customFormat="1" ht="27" customHeight="1" x14ac:dyDescent="0.25">
      <c r="B21" s="26" t="s">
        <v>49</v>
      </c>
      <c r="C21" s="67" t="s">
        <v>50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"/>
      <c r="Q21" s="6"/>
      <c r="AX21" s="34"/>
      <c r="AY21" s="34"/>
    </row>
    <row r="22" spans="1:68" s="7" customFormat="1" x14ac:dyDescent="0.3">
      <c r="A22" s="46"/>
      <c r="B22" s="26" t="s">
        <v>60</v>
      </c>
      <c r="C22" s="67" t="s">
        <v>61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BO22" s="36"/>
      <c r="BP22" s="33"/>
    </row>
    <row r="23" spans="1:68" x14ac:dyDescent="0.3">
      <c r="A23" s="47"/>
      <c r="B23" s="48"/>
      <c r="C23" s="48"/>
      <c r="D23" s="48"/>
    </row>
    <row r="26" spans="1:68" ht="15.75" customHeight="1" x14ac:dyDescent="0.3"/>
    <row r="27" spans="1:68" ht="15.75" customHeight="1" x14ac:dyDescent="0.3"/>
  </sheetData>
  <sheetProtection algorithmName="SHA-512" hashValue="bFXFIbSenseQjzmaC+SU1OZNBAmAxtvIacgIPqy1ESwBBuuxgtV8+YV9Jo6G/Hu/zqPr+TQFQYt6maS/Yr0jUg==" saltValue="pF+ROv8dMeczozrPXgBEVQ==" spinCount="100000" sheet="1" selectLockedCells="1" selectUnlockedCells="1"/>
  <mergeCells count="68">
    <mergeCell ref="AF5:AH5"/>
    <mergeCell ref="AI5:AK5"/>
    <mergeCell ref="AL5:AN5"/>
    <mergeCell ref="C21:M21"/>
    <mergeCell ref="C22:W22"/>
    <mergeCell ref="W5:Y5"/>
    <mergeCell ref="Z5:AB5"/>
    <mergeCell ref="AC5:AE5"/>
    <mergeCell ref="AL4:AN4"/>
    <mergeCell ref="AO4:AQ4"/>
    <mergeCell ref="AR4:AT4"/>
    <mergeCell ref="B5:D5"/>
    <mergeCell ref="E5:G5"/>
    <mergeCell ref="H5:J5"/>
    <mergeCell ref="K5:M5"/>
    <mergeCell ref="N5:P5"/>
    <mergeCell ref="Q5:S5"/>
    <mergeCell ref="T5:V5"/>
    <mergeCell ref="T4:V4"/>
    <mergeCell ref="W4:Y4"/>
    <mergeCell ref="Z4:AB4"/>
    <mergeCell ref="AC4:AE4"/>
    <mergeCell ref="AF4:AH4"/>
    <mergeCell ref="AI4:AK4"/>
    <mergeCell ref="AI3:AK3"/>
    <mergeCell ref="AL3:AN3"/>
    <mergeCell ref="AO3:AQ3"/>
    <mergeCell ref="AR3:AT3"/>
    <mergeCell ref="B4:D4"/>
    <mergeCell ref="E4:G4"/>
    <mergeCell ref="H4:J4"/>
    <mergeCell ref="K4:M4"/>
    <mergeCell ref="N4:P4"/>
    <mergeCell ref="Q4:S4"/>
    <mergeCell ref="Q3:S3"/>
    <mergeCell ref="T3:V3"/>
    <mergeCell ref="W3:Y3"/>
    <mergeCell ref="Z3:AB3"/>
    <mergeCell ref="AC3:AE3"/>
    <mergeCell ref="AF3:AH3"/>
    <mergeCell ref="AO2:AQ2"/>
    <mergeCell ref="AR2:AT2"/>
    <mergeCell ref="AU2:AW5"/>
    <mergeCell ref="AX2:AX5"/>
    <mergeCell ref="AY2:AY5"/>
    <mergeCell ref="AO5:AQ5"/>
    <mergeCell ref="AR5:AT5"/>
    <mergeCell ref="B3:D3"/>
    <mergeCell ref="E3:G3"/>
    <mergeCell ref="H3:J3"/>
    <mergeCell ref="K3:M3"/>
    <mergeCell ref="N3:P3"/>
    <mergeCell ref="AL2:AN2"/>
    <mergeCell ref="B1:S1"/>
    <mergeCell ref="T1:AK1"/>
    <mergeCell ref="AL1:AY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</mergeCells>
  <printOptions verticalCentered="1"/>
  <pageMargins left="0.25" right="0.25" top="0.75" bottom="0.75" header="0.3" footer="0.3"/>
  <pageSetup paperSize="5" scale="61" orientation="landscape" r:id="rId1"/>
  <colBreaks count="2" manualBreakCount="2">
    <brk id="19" max="23" man="1"/>
    <brk id="37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Internet Gaming 2025</vt:lpstr>
      <vt:lpstr>Internet Gaming 2024</vt:lpstr>
      <vt:lpstr>'Internet Gaming 2024'!Print_Area</vt:lpstr>
      <vt:lpstr>'Internet Gaming 2025'!Print_Area</vt:lpstr>
      <vt:lpstr>'Internet Gaming 2024'!Print_Titles</vt:lpstr>
      <vt:lpstr>'Internet Gaming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Elizabeth</dc:creator>
  <cp:lastModifiedBy>Orr, Elizabeth (MGCB)</cp:lastModifiedBy>
  <cp:lastPrinted>2023-02-15T20:55:16Z</cp:lastPrinted>
  <dcterms:created xsi:type="dcterms:W3CDTF">2021-02-04T16:05:40Z</dcterms:created>
  <dcterms:modified xsi:type="dcterms:W3CDTF">2025-05-15T11:05:45Z</dcterms:modified>
</cp:coreProperties>
</file>