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C1758028-FD90-466E-9AB0-EB0A636F9E46}" xr6:coauthVersionLast="47" xr6:coauthVersionMax="47" xr10:uidLastSave="{00000000-0000-0000-0000-000000000000}"/>
  <workbookProtection workbookAlgorithmName="SHA-512" workbookHashValue="ioyLqRrFuK/i/In5kgjoUpH59u4OD25Blih3uHWNC6rLE2nF+Eu5y4baIQBqMx7cowN1vOqWWxOdmL2T5mDuGw==" workbookSaltValue="ckYNQXpCrDPClL2uMKYY5w==" workbookSpinCount="100000" lockStructure="1"/>
  <bookViews>
    <workbookView xWindow="28680" yWindow="30" windowWidth="29040" windowHeight="15720" xr2:uid="{9AFF6B24-7AE8-4CD4-BFD3-FF1BEE2D5CAD}"/>
  </bookViews>
  <sheets>
    <sheet name="Internet Gaming 2024" sheetId="4" r:id="rId1"/>
    <sheet name="Internet Gaming 2023" sheetId="3" r:id="rId2"/>
  </sheets>
  <externalReferences>
    <externalReference r:id="rId3"/>
    <externalReference r:id="rId4"/>
  </externalReferences>
  <definedNames>
    <definedName name="_xlnm.Print_Area" localSheetId="1">'Internet Gaming 2023'!$A$1:$AY$24</definedName>
    <definedName name="_xlnm.Print_Area" localSheetId="0">'Internet Gaming 2024'!$A$1:$AY$23</definedName>
    <definedName name="_xlnm.Print_Titles" localSheetId="1">'Internet Gaming 2023'!$A:$A</definedName>
    <definedName name="_xlnm.Print_Titles" localSheetId="0">'Internet Gaming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C14" i="4"/>
  <c r="AV14" i="4" s="1"/>
  <c r="D14" i="4"/>
  <c r="AW14" i="4" s="1"/>
  <c r="E14" i="4"/>
  <c r="F14" i="4"/>
  <c r="G14" i="4"/>
  <c r="H14" i="4"/>
  <c r="I14" i="4"/>
  <c r="J14" i="4"/>
  <c r="K14" i="4"/>
  <c r="L14" i="4"/>
  <c r="M14" i="4"/>
  <c r="N14" i="4"/>
  <c r="AU14" i="4" s="1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X14" i="4"/>
  <c r="AY14" i="4"/>
  <c r="B13" i="4" l="1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X13" i="4"/>
  <c r="AY13" i="4"/>
  <c r="AU13" i="4" l="1"/>
  <c r="AW13" i="4"/>
  <c r="AV13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X12" i="4"/>
  <c r="AY12" i="4"/>
  <c r="AV12" i="4" l="1"/>
  <c r="AU12" i="4"/>
  <c r="AW12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X11" i="4"/>
  <c r="AY11" i="4"/>
  <c r="AW11" i="4" l="1"/>
  <c r="AV11" i="4"/>
  <c r="AU11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X10" i="4"/>
  <c r="AY10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X9" i="4"/>
  <c r="AY9" i="4"/>
  <c r="AW10" i="4" l="1"/>
  <c r="AV10" i="4"/>
  <c r="AU10" i="4"/>
  <c r="AW9" i="4"/>
  <c r="AV9" i="4"/>
  <c r="AU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X8" i="4"/>
  <c r="AY8" i="4"/>
  <c r="G10" i="3"/>
  <c r="AY18" i="3"/>
  <c r="AX18" i="3"/>
  <c r="AY17" i="3"/>
  <c r="AX17" i="3"/>
  <c r="AY16" i="3"/>
  <c r="AX16" i="3"/>
  <c r="AY15" i="3"/>
  <c r="AX15" i="3"/>
  <c r="AY14" i="3"/>
  <c r="AX14" i="3"/>
  <c r="AY13" i="3"/>
  <c r="AX13" i="3"/>
  <c r="AY12" i="3"/>
  <c r="AX12" i="3"/>
  <c r="AY11" i="3"/>
  <c r="AX11" i="3"/>
  <c r="AY10" i="3"/>
  <c r="AX10" i="3"/>
  <c r="AY9" i="3"/>
  <c r="AX9" i="3"/>
  <c r="AY8" i="3"/>
  <c r="AX8" i="3"/>
  <c r="AY7" i="3"/>
  <c r="AX7" i="3"/>
  <c r="AT18" i="3"/>
  <c r="AS18" i="3"/>
  <c r="AR18" i="3"/>
  <c r="AT17" i="3"/>
  <c r="AS17" i="3"/>
  <c r="AR17" i="3"/>
  <c r="AT16" i="3"/>
  <c r="AS16" i="3"/>
  <c r="AR16" i="3"/>
  <c r="AT15" i="3"/>
  <c r="AS15" i="3"/>
  <c r="AR15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AR10" i="3"/>
  <c r="AT9" i="3"/>
  <c r="AS9" i="3"/>
  <c r="AR9" i="3"/>
  <c r="AT8" i="3"/>
  <c r="AS8" i="3"/>
  <c r="AR8" i="3"/>
  <c r="AT7" i="3"/>
  <c r="AS7" i="3"/>
  <c r="AR7" i="3"/>
  <c r="AQ18" i="3"/>
  <c r="AP18" i="3"/>
  <c r="AO18" i="3"/>
  <c r="AQ17" i="3"/>
  <c r="AP17" i="3"/>
  <c r="AO17" i="3"/>
  <c r="AQ16" i="3"/>
  <c r="AP16" i="3"/>
  <c r="AO16" i="3"/>
  <c r="AQ15" i="3"/>
  <c r="AP15" i="3"/>
  <c r="AO15" i="3"/>
  <c r="AQ14" i="3"/>
  <c r="AP14" i="3"/>
  <c r="AO14" i="3"/>
  <c r="AQ13" i="3"/>
  <c r="AP13" i="3"/>
  <c r="AO13" i="3"/>
  <c r="AQ12" i="3"/>
  <c r="AP12" i="3"/>
  <c r="AO12" i="3"/>
  <c r="AQ11" i="3"/>
  <c r="AP11" i="3"/>
  <c r="AO11" i="3"/>
  <c r="AQ10" i="3"/>
  <c r="AP10" i="3"/>
  <c r="AO10" i="3"/>
  <c r="AQ9" i="3"/>
  <c r="AP9" i="3"/>
  <c r="AO9" i="3"/>
  <c r="AQ8" i="3"/>
  <c r="AP8" i="3"/>
  <c r="AO8" i="3"/>
  <c r="AQ7" i="3"/>
  <c r="AP7" i="3"/>
  <c r="AO7" i="3"/>
  <c r="AN18" i="3"/>
  <c r="AM18" i="3"/>
  <c r="AL18" i="3"/>
  <c r="AN17" i="3"/>
  <c r="AM17" i="3"/>
  <c r="AL17" i="3"/>
  <c r="AN16" i="3"/>
  <c r="AM16" i="3"/>
  <c r="AL16" i="3"/>
  <c r="AN15" i="3"/>
  <c r="AM15" i="3"/>
  <c r="AL15" i="3"/>
  <c r="AN14" i="3"/>
  <c r="AM14" i="3"/>
  <c r="AL14" i="3"/>
  <c r="AN13" i="3"/>
  <c r="AM13" i="3"/>
  <c r="AL13" i="3"/>
  <c r="AN12" i="3"/>
  <c r="AM12" i="3"/>
  <c r="AL12" i="3"/>
  <c r="AN11" i="3"/>
  <c r="AM11" i="3"/>
  <c r="AL11" i="3"/>
  <c r="AN10" i="3"/>
  <c r="AM10" i="3"/>
  <c r="AL10" i="3"/>
  <c r="AN9" i="3"/>
  <c r="AM9" i="3"/>
  <c r="AL9" i="3"/>
  <c r="AN8" i="3"/>
  <c r="AM8" i="3"/>
  <c r="AL8" i="3"/>
  <c r="AN7" i="3"/>
  <c r="AM7" i="3"/>
  <c r="AL7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H18" i="3"/>
  <c r="AG18" i="3"/>
  <c r="AF18" i="3"/>
  <c r="AH17" i="3"/>
  <c r="AG17" i="3"/>
  <c r="AF17" i="3"/>
  <c r="AH16" i="3"/>
  <c r="AG16" i="3"/>
  <c r="AF16" i="3"/>
  <c r="AH15" i="3"/>
  <c r="AG15" i="3"/>
  <c r="AF15" i="3"/>
  <c r="AH14" i="3"/>
  <c r="AG14" i="3"/>
  <c r="AF14" i="3"/>
  <c r="AH13" i="3"/>
  <c r="AG13" i="3"/>
  <c r="AF13" i="3"/>
  <c r="AH12" i="3"/>
  <c r="AG12" i="3"/>
  <c r="AF12" i="3"/>
  <c r="AH11" i="3"/>
  <c r="AG11" i="3"/>
  <c r="AF11" i="3"/>
  <c r="AH10" i="3"/>
  <c r="AG10" i="3"/>
  <c r="AF10" i="3"/>
  <c r="AH9" i="3"/>
  <c r="AG9" i="3"/>
  <c r="AF9" i="3"/>
  <c r="AH8" i="3"/>
  <c r="AG8" i="3"/>
  <c r="AF8" i="3"/>
  <c r="AH7" i="3"/>
  <c r="AG7" i="3"/>
  <c r="AF7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Y18" i="3"/>
  <c r="X18" i="3"/>
  <c r="W18" i="3"/>
  <c r="Y17" i="3"/>
  <c r="X17" i="3"/>
  <c r="W17" i="3"/>
  <c r="Y16" i="3"/>
  <c r="X16" i="3"/>
  <c r="W16" i="3"/>
  <c r="Y15" i="3"/>
  <c r="X15" i="3"/>
  <c r="W15" i="3"/>
  <c r="Y14" i="3"/>
  <c r="X14" i="3"/>
  <c r="W14" i="3"/>
  <c r="Y13" i="3"/>
  <c r="X13" i="3"/>
  <c r="W13" i="3"/>
  <c r="Y12" i="3"/>
  <c r="X12" i="3"/>
  <c r="W12" i="3"/>
  <c r="Y11" i="3"/>
  <c r="X11" i="3"/>
  <c r="W11" i="3"/>
  <c r="Y10" i="3"/>
  <c r="X10" i="3"/>
  <c r="W10" i="3"/>
  <c r="Y9" i="3"/>
  <c r="X9" i="3"/>
  <c r="W9" i="3"/>
  <c r="Y8" i="3"/>
  <c r="X8" i="3"/>
  <c r="W8" i="3"/>
  <c r="Y7" i="3"/>
  <c r="X7" i="3"/>
  <c r="W7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M7" i="3"/>
  <c r="L7" i="3"/>
  <c r="K7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F10" i="3"/>
  <c r="E10" i="3"/>
  <c r="G9" i="3"/>
  <c r="F9" i="3"/>
  <c r="E9" i="3"/>
  <c r="G8" i="3"/>
  <c r="F8" i="3"/>
  <c r="E8" i="3"/>
  <c r="G7" i="3"/>
  <c r="F7" i="3"/>
  <c r="E7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AY7" i="4"/>
  <c r="AX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O19" i="4"/>
  <c r="V6" i="4"/>
  <c r="S6" i="4"/>
  <c r="Y6" i="4" s="1"/>
  <c r="AB6" i="4" s="1"/>
  <c r="J6" i="4"/>
  <c r="P6" i="4" s="1"/>
  <c r="G6" i="4"/>
  <c r="F6" i="4"/>
  <c r="I6" i="4" s="1"/>
  <c r="E6" i="4"/>
  <c r="H6" i="4" s="1"/>
  <c r="N6" i="4" s="1"/>
  <c r="AP19" i="4" l="1"/>
  <c r="C19" i="4"/>
  <c r="K19" i="4"/>
  <c r="S19" i="4"/>
  <c r="AA19" i="4"/>
  <c r="AI19" i="4"/>
  <c r="AQ19" i="4"/>
  <c r="G19" i="4"/>
  <c r="W19" i="4"/>
  <c r="AX19" i="4"/>
  <c r="H19" i="4"/>
  <c r="X19" i="4"/>
  <c r="AF19" i="4"/>
  <c r="AY19" i="4"/>
  <c r="O19" i="4"/>
  <c r="AE19" i="4"/>
  <c r="AM19" i="4"/>
  <c r="P19" i="4"/>
  <c r="AW8" i="4"/>
  <c r="AJ19" i="4"/>
  <c r="L19" i="4"/>
  <c r="T19" i="4"/>
  <c r="AB19" i="4"/>
  <c r="B19" i="4"/>
  <c r="J19" i="4"/>
  <c r="R19" i="4"/>
  <c r="Z19" i="4"/>
  <c r="AH19" i="4"/>
  <c r="AV18" i="3"/>
  <c r="AU18" i="3"/>
  <c r="AV8" i="4"/>
  <c r="AN19" i="4"/>
  <c r="AU8" i="4"/>
  <c r="AR19" i="4"/>
  <c r="E19" i="4"/>
  <c r="M19" i="4"/>
  <c r="I19" i="4"/>
  <c r="Q19" i="4"/>
  <c r="Y19" i="4"/>
  <c r="AG19" i="4"/>
  <c r="AC19" i="4"/>
  <c r="AS19" i="4"/>
  <c r="U19" i="4"/>
  <c r="AK19" i="4"/>
  <c r="F19" i="4"/>
  <c r="N19" i="4"/>
  <c r="V19" i="4"/>
  <c r="AD19" i="4"/>
  <c r="AL19" i="4"/>
  <c r="AT19" i="4"/>
  <c r="AW18" i="3"/>
  <c r="AW7" i="4"/>
  <c r="AW19" i="4" s="1"/>
  <c r="AE6" i="4"/>
  <c r="AH6" i="4"/>
  <c r="O6" i="4"/>
  <c r="L6" i="4"/>
  <c r="D19" i="4"/>
  <c r="K6" i="4"/>
  <c r="AU7" i="4"/>
  <c r="AV7" i="4"/>
  <c r="AV17" i="3"/>
  <c r="AU19" i="4" l="1"/>
  <c r="AV19" i="4"/>
  <c r="U6" i="4"/>
  <c r="R6" i="4"/>
  <c r="X6" i="4" s="1"/>
  <c r="AA6" i="4" s="1"/>
  <c r="Q6" i="4"/>
  <c r="W6" i="4" s="1"/>
  <c r="Z6" i="4" s="1"/>
  <c r="T6" i="4"/>
  <c r="AN6" i="4"/>
  <c r="AK6" i="4"/>
  <c r="AT6" i="4" s="1"/>
  <c r="AQ6" i="4"/>
  <c r="AW17" i="3"/>
  <c r="AU17" i="3"/>
  <c r="AF6" i="4" l="1"/>
  <c r="AC6" i="4"/>
  <c r="AD6" i="4"/>
  <c r="AG6" i="4"/>
  <c r="AV16" i="3"/>
  <c r="AW16" i="3"/>
  <c r="AU16" i="3"/>
  <c r="AM6" i="4" l="1"/>
  <c r="AJ6" i="4"/>
  <c r="AS6" i="4" s="1"/>
  <c r="AP6" i="4"/>
  <c r="AO6" i="4"/>
  <c r="AL6" i="4"/>
  <c r="AI6" i="4"/>
  <c r="AR6" i="4" s="1"/>
  <c r="AV15" i="3"/>
  <c r="AU15" i="3"/>
  <c r="AW15" i="3"/>
  <c r="AW14" i="3" l="1"/>
  <c r="AV14" i="3"/>
  <c r="AU14" i="3"/>
  <c r="AW13" i="3" l="1"/>
  <c r="AU13" i="3"/>
  <c r="AV13" i="3"/>
  <c r="AW12" i="3" l="1"/>
  <c r="AV12" i="3"/>
  <c r="AU12" i="3"/>
  <c r="AU11" i="3" l="1"/>
  <c r="AW11" i="3"/>
  <c r="AV11" i="3"/>
  <c r="AV10" i="3" l="1"/>
  <c r="AW10" i="3"/>
  <c r="AU10" i="3"/>
  <c r="AW9" i="3" l="1"/>
  <c r="AX19" i="3" l="1"/>
  <c r="AT19" i="3"/>
  <c r="AS19" i="3"/>
  <c r="AR19" i="3"/>
  <c r="AQ19" i="3"/>
  <c r="AP19" i="3"/>
  <c r="AO19" i="3"/>
  <c r="AN19" i="3"/>
  <c r="AM19" i="3"/>
  <c r="AL19" i="3"/>
  <c r="AH19" i="3"/>
  <c r="AE19" i="3"/>
  <c r="AD19" i="3"/>
  <c r="AC19" i="3"/>
  <c r="AB19" i="3"/>
  <c r="AA19" i="3"/>
  <c r="Z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E19" i="3"/>
  <c r="C19" i="3"/>
  <c r="B19" i="3"/>
  <c r="V6" i="3"/>
  <c r="S6" i="3"/>
  <c r="Y6" i="3" s="1"/>
  <c r="AB6" i="3" s="1"/>
  <c r="I6" i="3"/>
  <c r="O6" i="3" s="1"/>
  <c r="G6" i="3"/>
  <c r="J6" i="3" s="1"/>
  <c r="P6" i="3" s="1"/>
  <c r="F6" i="3"/>
  <c r="E6" i="3"/>
  <c r="H6" i="3" s="1"/>
  <c r="AW7" i="3" l="1"/>
  <c r="G19" i="3"/>
  <c r="F19" i="3"/>
  <c r="AE6" i="3"/>
  <c r="AH6" i="3"/>
  <c r="K6" i="3"/>
  <c r="N6" i="3"/>
  <c r="D19" i="3"/>
  <c r="AU7" i="3"/>
  <c r="L6" i="3"/>
  <c r="AV7" i="3"/>
  <c r="T6" i="3" l="1"/>
  <c r="Q6" i="3"/>
  <c r="W6" i="3" s="1"/>
  <c r="Z6" i="3" s="1"/>
  <c r="AN6" i="3"/>
  <c r="AK6" i="3"/>
  <c r="AT6" i="3" s="1"/>
  <c r="AQ6" i="3"/>
  <c r="U6" i="3"/>
  <c r="R6" i="3"/>
  <c r="X6" i="3" s="1"/>
  <c r="AA6" i="3" s="1"/>
  <c r="AD6" i="3" l="1"/>
  <c r="AG6" i="3"/>
  <c r="AF6" i="3"/>
  <c r="AC6" i="3"/>
  <c r="AL6" i="3" l="1"/>
  <c r="AI6" i="3"/>
  <c r="AR6" i="3" s="1"/>
  <c r="AO6" i="3"/>
  <c r="AP6" i="3"/>
  <c r="AM6" i="3"/>
  <c r="AJ6" i="3"/>
  <c r="AS6" i="3" s="1"/>
  <c r="Y19" i="3" l="1"/>
  <c r="W19" i="3"/>
  <c r="X19" i="3"/>
  <c r="AY19" i="3" l="1"/>
  <c r="AW8" i="3"/>
  <c r="AW19" i="3" s="1"/>
  <c r="AK19" i="3"/>
  <c r="AU8" i="3"/>
  <c r="AI19" i="3"/>
  <c r="AV8" i="3" l="1"/>
  <c r="AJ19" i="3"/>
  <c r="AU9" i="3" l="1"/>
  <c r="AU19" i="3" s="1"/>
  <c r="AF19" i="3"/>
  <c r="AV9" i="3" l="1"/>
  <c r="AV19" i="3" s="1"/>
  <c r="AG19" i="3"/>
</calcChain>
</file>

<file path=xl/sharedStrings.xml><?xml version="1.0" encoding="utf-8"?>
<sst xmlns="http://schemas.openxmlformats.org/spreadsheetml/2006/main" count="166" uniqueCount="83">
  <si>
    <t>Operator</t>
  </si>
  <si>
    <t xml:space="preserve">MGM Grand Detroit </t>
  </si>
  <si>
    <t>MotorCity Casino</t>
  </si>
  <si>
    <t>Greektown Casino</t>
  </si>
  <si>
    <t>Bay Mills Indian Community</t>
  </si>
  <si>
    <t xml:space="preserve">Grand Traverse Band of Ottawa and Chippewa Indians </t>
  </si>
  <si>
    <t>Keweenaw Bay Indian Community</t>
  </si>
  <si>
    <t>Little River Band of Ottawa Indians</t>
  </si>
  <si>
    <t xml:space="preserve">Sault Ste. Marie Tribe of Chippewa Indians </t>
  </si>
  <si>
    <t>All Internet Gaming Operators</t>
  </si>
  <si>
    <t>Casino Name</t>
  </si>
  <si>
    <t>MGM Grand Detroit</t>
  </si>
  <si>
    <t xml:space="preserve">Greektown Casino 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</si>
  <si>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</si>
  <si>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</si>
  <si>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</si>
  <si>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</si>
  <si>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Little River Casino Resort</t>
  </si>
  <si>
    <t>Odawa Casino Resort Petoskey/ Odawa Casino Mackinaw City</t>
  </si>
  <si>
    <t>Kewadin Casino/ Kewadin Vegas Casino/ Kewadin Shores Casino</t>
  </si>
  <si>
    <t>Platform Provider</t>
  </si>
  <si>
    <t xml:space="preserve"> BetMGM</t>
  </si>
  <si>
    <t>FanDuel</t>
  </si>
  <si>
    <t>Penn Sports Interactive / Barstool Sportsbook</t>
  </si>
  <si>
    <t xml:space="preserve"> DraftKings</t>
  </si>
  <si>
    <t>William Hill</t>
  </si>
  <si>
    <t>TwinSpires</t>
  </si>
  <si>
    <t>Golden Nugget Online Gaming</t>
  </si>
  <si>
    <t>Rush Street</t>
  </si>
  <si>
    <t>FoxBet</t>
  </si>
  <si>
    <t xml:space="preserve"> Wynn</t>
  </si>
  <si>
    <t>Month</t>
  </si>
  <si>
    <t>Adjusted Gross  Receipts</t>
  </si>
  <si>
    <t>Internet Gaming State Tax</t>
  </si>
  <si>
    <t>Internet Gaming State Payment</t>
  </si>
  <si>
    <t>Total Internet Gaming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</si>
  <si>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</si>
  <si>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</si>
  <si>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</si>
  <si>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</si>
  <si>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</si>
  <si>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</si>
  <si>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</si>
  <si>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</si>
  <si>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</si>
  <si>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</si>
  <si>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</si>
  <si>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</si>
  <si>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</si>
  <si>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 1:</t>
  </si>
  <si>
    <t>Note 2:</t>
  </si>
  <si>
    <t>Internet Gaming tax/payment percentages fluctuate from 20% - 28% based on yearly Adjusted Gross Receipts totals.  Of the total tax/payment liability calculated, 70% (for commercial operators) and 80% (for tribal operators) is allocated to the state.</t>
  </si>
  <si>
    <t>Gross  Receipts</t>
  </si>
  <si>
    <t>Total Adjusted Gross Receipts</t>
  </si>
  <si>
    <t>Total Gross  Receipts</t>
  </si>
  <si>
    <t>Little Traverse Bay Bands of Odawa Indians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</si>
  <si>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</si>
  <si>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</si>
  <si>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</si>
  <si>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</si>
  <si>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</si>
  <si>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*</t>
  </si>
  <si>
    <t>As reported by operator</t>
  </si>
  <si>
    <t>City Wagering Taxes and Municipal Service Fees*</t>
  </si>
  <si>
    <t>Gun Lake Band of Pottawatomi Indians</t>
  </si>
  <si>
    <t>Gun Lake Casino</t>
  </si>
  <si>
    <t>Parx Interactive</t>
  </si>
  <si>
    <t>Tribal Operators</t>
  </si>
  <si>
    <t>Governing Body of Jurisdiction Payments*</t>
  </si>
  <si>
    <t xml:space="preserve">Lac Vieux Desert Band of Lake Superior Chippewa Indians </t>
  </si>
  <si>
    <t>Lac Vieux Desert Resort Casino</t>
  </si>
  <si>
    <t xml:space="preserve"> PointsBet</t>
  </si>
  <si>
    <t>FireKeepers Casino</t>
  </si>
  <si>
    <t>NYX Digital</t>
  </si>
  <si>
    <t>Nottawaseppi Huron Band of Pottawatomi Indians (FireKeepers Casino)</t>
  </si>
  <si>
    <t>Soaring Eagle Gaming</t>
  </si>
  <si>
    <t>Soaring Eagle Casino</t>
  </si>
  <si>
    <t>GAN</t>
  </si>
  <si>
    <r>
      <t xml:space="preserve">Hannahville Indian Community </t>
    </r>
    <r>
      <rPr>
        <b/>
        <vertAlign val="superscript"/>
        <sz val="8"/>
        <color theme="1"/>
        <rFont val="Calibri"/>
        <family val="2"/>
        <scheme val="minor"/>
      </rPr>
      <t>NOTE2</t>
    </r>
  </si>
  <si>
    <t>2023 Internet Gaming Revenue and Tax/Payments</t>
  </si>
  <si>
    <t xml:space="preserve">Hannahville ceased offering Internet Gaming on September 6, 2022 and resumed with a new platform provider on March 7, 2023. </t>
  </si>
  <si>
    <t>2024 Internet Gaming Revenue and Tax/Payments</t>
  </si>
  <si>
    <t>Hannahville Indian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</si>
</sst>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164" fontId="4" fillId="0" borderId="6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0" fillId="0" borderId="18" xfId="0" applyBorder="1"/>
    <xf numFmtId="0" fontId="6" fillId="0" borderId="0" xfId="0" applyFont="1" applyAlignment="1">
      <alignment vertical="center" wrapText="1"/>
    </xf>
    <xf numFmtId="0" fontId="6" fillId="0" borderId="0" xfId="0" applyFont="1"/>
    <xf numFmtId="164" fontId="5" fillId="0" borderId="9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4" fillId="0" borderId="17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17" xfId="2" applyNumberFormat="1" applyFont="1" applyFill="1" applyBorder="1" applyAlignment="1">
      <alignment horizontal="center"/>
    </xf>
    <xf numFmtId="164" fontId="4" fillId="0" borderId="3" xfId="2" applyNumberFormat="1" applyFont="1" applyFill="1" applyBorder="1" applyAlignment="1">
      <alignment horizontal="center"/>
    </xf>
    <xf numFmtId="164" fontId="4" fillId="0" borderId="4" xfId="2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17" fontId="4" fillId="0" borderId="22" xfId="0" applyNumberFormat="1" applyFont="1" applyBorder="1" applyAlignment="1">
      <alignment horizontal="left"/>
    </xf>
    <xf numFmtId="0" fontId="5" fillId="0" borderId="26" xfId="0" applyFont="1" applyBorder="1" applyAlignment="1">
      <alignment horizontal="right" vertical="center" wrapText="1"/>
    </xf>
    <xf numFmtId="164" fontId="5" fillId="0" borderId="21" xfId="1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5" fillId="0" borderId="21" xfId="0" applyFont="1" applyBorder="1"/>
    <xf numFmtId="0" fontId="6" fillId="0" borderId="12" xfId="0" applyFont="1" applyBorder="1"/>
    <xf numFmtId="0" fontId="5" fillId="15" borderId="28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4" fontId="4" fillId="0" borderId="29" xfId="1" applyNumberFormat="1" applyFont="1" applyFill="1" applyBorder="1" applyAlignment="1">
      <alignment horizontal="center"/>
    </xf>
    <xf numFmtId="164" fontId="4" fillId="0" borderId="33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164" fontId="5" fillId="0" borderId="34" xfId="1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44" fontId="5" fillId="15" borderId="2" xfId="2" applyFont="1" applyFill="1" applyBorder="1"/>
    <xf numFmtId="0" fontId="5" fillId="15" borderId="23" xfId="0" applyFont="1" applyFill="1" applyBorder="1" applyAlignment="1">
      <alignment horizontal="center" vertical="center" wrapText="1"/>
    </xf>
    <xf numFmtId="44" fontId="5" fillId="15" borderId="35" xfId="0" applyNumberFormat="1" applyFont="1" applyFill="1" applyBorder="1"/>
    <xf numFmtId="44" fontId="5" fillId="15" borderId="39" xfId="0" applyNumberFormat="1" applyFont="1" applyFill="1" applyBorder="1"/>
    <xf numFmtId="0" fontId="2" fillId="14" borderId="2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18" borderId="25" xfId="0" applyFont="1" applyFill="1" applyBorder="1" applyAlignment="1">
      <alignment horizontal="center" vertical="center" wrapText="1"/>
    </xf>
    <xf numFmtId="0" fontId="2" fillId="18" borderId="19" xfId="0" applyFont="1" applyFill="1" applyBorder="1" applyAlignment="1">
      <alignment horizontal="center" vertical="center" wrapText="1"/>
    </xf>
    <xf numFmtId="0" fontId="2" fillId="18" borderId="20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19" borderId="25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0" fontId="2" fillId="13" borderId="18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center" vertical="center" wrapText="1"/>
    </xf>
    <xf numFmtId="0" fontId="2" fillId="15" borderId="39" xfId="0" applyFont="1" applyFill="1" applyBorder="1" applyAlignment="1">
      <alignment horizontal="center" vertical="center" wrapText="1"/>
    </xf>
    <xf numFmtId="0" fontId="2" fillId="15" borderId="40" xfId="0" applyFont="1" applyFill="1" applyBorder="1" applyAlignment="1">
      <alignment horizontal="center" vertical="center" wrapText="1"/>
    </xf>
    <xf numFmtId="0" fontId="2" fillId="15" borderId="36" xfId="0" applyFont="1" applyFill="1" applyBorder="1" applyAlignment="1">
      <alignment horizontal="center" vertical="center" wrapText="1"/>
    </xf>
    <xf numFmtId="0" fontId="2" fillId="15" borderId="37" xfId="0" applyFont="1" applyFill="1" applyBorder="1" applyAlignment="1">
      <alignment horizontal="center" vertical="center" wrapText="1"/>
    </xf>
    <xf numFmtId="0" fontId="2" fillId="15" borderId="38" xfId="0" applyFont="1" applyFill="1" applyBorder="1" applyAlignment="1">
      <alignment horizontal="center" vertical="center" wrapText="1"/>
    </xf>
    <xf numFmtId="165" fontId="2" fillId="19" borderId="25" xfId="0" applyNumberFormat="1" applyFont="1" applyFill="1" applyBorder="1" applyAlignment="1">
      <alignment horizontal="center" vertical="center" wrapText="1"/>
    </xf>
    <xf numFmtId="165" fontId="2" fillId="19" borderId="19" xfId="0" applyNumberFormat="1" applyFont="1" applyFill="1" applyBorder="1" applyAlignment="1">
      <alignment horizontal="center" vertical="center" wrapText="1"/>
    </xf>
    <xf numFmtId="165" fontId="2" fillId="19" borderId="20" xfId="0" applyNumberFormat="1" applyFont="1" applyFill="1" applyBorder="1" applyAlignment="1">
      <alignment horizontal="center" vertical="center" wrapText="1"/>
    </xf>
    <xf numFmtId="165" fontId="2" fillId="12" borderId="25" xfId="0" applyNumberFormat="1" applyFont="1" applyFill="1" applyBorder="1" applyAlignment="1">
      <alignment horizontal="center" vertical="center" wrapText="1"/>
    </xf>
    <xf numFmtId="165" fontId="2" fillId="12" borderId="19" xfId="0" applyNumberFormat="1" applyFont="1" applyFill="1" applyBorder="1" applyAlignment="1">
      <alignment horizontal="center" vertical="center" wrapText="1"/>
    </xf>
    <xf numFmtId="165" fontId="2" fillId="12" borderId="20" xfId="0" applyNumberFormat="1" applyFont="1" applyFill="1" applyBorder="1" applyAlignment="1">
      <alignment horizontal="center" vertical="center" wrapText="1"/>
    </xf>
    <xf numFmtId="165" fontId="2" fillId="3" borderId="25" xfId="0" applyNumberFormat="1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4" borderId="25" xfId="0" applyNumberFormat="1" applyFont="1" applyFill="1" applyBorder="1" applyAlignment="1">
      <alignment horizontal="center" vertical="center" wrapText="1"/>
    </xf>
    <xf numFmtId="165" fontId="2" fillId="4" borderId="19" xfId="0" applyNumberFormat="1" applyFont="1" applyFill="1" applyBorder="1" applyAlignment="1">
      <alignment horizontal="center" vertical="center" wrapText="1"/>
    </xf>
    <xf numFmtId="165" fontId="2" fillId="4" borderId="20" xfId="0" applyNumberFormat="1" applyFont="1" applyFill="1" applyBorder="1" applyAlignment="1">
      <alignment horizontal="center" vertical="center" wrapText="1"/>
    </xf>
    <xf numFmtId="165" fontId="2" fillId="5" borderId="25" xfId="0" applyNumberFormat="1" applyFont="1" applyFill="1" applyBorder="1" applyAlignment="1">
      <alignment horizontal="center" vertical="center" wrapText="1"/>
    </xf>
    <xf numFmtId="165" fontId="2" fillId="5" borderId="19" xfId="0" applyNumberFormat="1" applyFont="1" applyFill="1" applyBorder="1" applyAlignment="1">
      <alignment horizontal="center" vertical="center" wrapText="1"/>
    </xf>
    <xf numFmtId="165" fontId="2" fillId="5" borderId="20" xfId="0" applyNumberFormat="1" applyFont="1" applyFill="1" applyBorder="1" applyAlignment="1">
      <alignment horizontal="center" vertical="center" wrapText="1"/>
    </xf>
    <xf numFmtId="165" fontId="2" fillId="6" borderId="25" xfId="0" applyNumberFormat="1" applyFont="1" applyFill="1" applyBorder="1" applyAlignment="1">
      <alignment horizontal="center" vertical="center" wrapText="1"/>
    </xf>
    <xf numFmtId="165" fontId="2" fillId="6" borderId="19" xfId="0" applyNumberFormat="1" applyFont="1" applyFill="1" applyBorder="1" applyAlignment="1">
      <alignment horizontal="center" vertical="center" wrapText="1"/>
    </xf>
    <xf numFmtId="165" fontId="2" fillId="6" borderId="20" xfId="0" applyNumberFormat="1" applyFont="1" applyFill="1" applyBorder="1" applyAlignment="1">
      <alignment horizontal="center" vertical="center" wrapText="1"/>
    </xf>
    <xf numFmtId="165" fontId="2" fillId="18" borderId="25" xfId="0" applyNumberFormat="1" applyFont="1" applyFill="1" applyBorder="1" applyAlignment="1">
      <alignment horizontal="center" vertical="center" wrapText="1"/>
    </xf>
    <xf numFmtId="165" fontId="2" fillId="18" borderId="19" xfId="0" applyNumberFormat="1" applyFont="1" applyFill="1" applyBorder="1" applyAlignment="1">
      <alignment horizontal="center" vertical="center" wrapText="1"/>
    </xf>
    <xf numFmtId="165" fontId="2" fillId="18" borderId="20" xfId="0" applyNumberFormat="1" applyFont="1" applyFill="1" applyBorder="1" applyAlignment="1">
      <alignment horizontal="center" vertical="center" wrapText="1"/>
    </xf>
    <xf numFmtId="165" fontId="2" fillId="7" borderId="25" xfId="0" applyNumberFormat="1" applyFont="1" applyFill="1" applyBorder="1" applyAlignment="1">
      <alignment horizontal="center" vertical="center" wrapText="1"/>
    </xf>
    <xf numFmtId="165" fontId="2" fillId="7" borderId="19" xfId="0" applyNumberFormat="1" applyFont="1" applyFill="1" applyBorder="1" applyAlignment="1">
      <alignment horizontal="center" vertical="center" wrapText="1"/>
    </xf>
    <xf numFmtId="165" fontId="2" fillId="7" borderId="20" xfId="0" applyNumberFormat="1" applyFont="1" applyFill="1" applyBorder="1" applyAlignment="1">
      <alignment horizontal="center" vertical="center" wrapText="1"/>
    </xf>
    <xf numFmtId="165" fontId="2" fillId="16" borderId="25" xfId="0" applyNumberFormat="1" applyFont="1" applyFill="1" applyBorder="1" applyAlignment="1">
      <alignment horizontal="center" vertical="center" wrapText="1"/>
    </xf>
    <xf numFmtId="165" fontId="2" fillId="16" borderId="19" xfId="0" applyNumberFormat="1" applyFont="1" applyFill="1" applyBorder="1" applyAlignment="1">
      <alignment horizontal="center" vertical="center" wrapText="1"/>
    </xf>
    <xf numFmtId="165" fontId="2" fillId="16" borderId="20" xfId="0" applyNumberFormat="1" applyFont="1" applyFill="1" applyBorder="1" applyAlignment="1">
      <alignment horizontal="center" vertical="center" wrapText="1"/>
    </xf>
    <xf numFmtId="165" fontId="2" fillId="10" borderId="25" xfId="0" applyNumberFormat="1" applyFont="1" applyFill="1" applyBorder="1" applyAlignment="1">
      <alignment horizontal="center" vertical="center" wrapText="1"/>
    </xf>
    <xf numFmtId="165" fontId="2" fillId="10" borderId="19" xfId="0" applyNumberFormat="1" applyFont="1" applyFill="1" applyBorder="1" applyAlignment="1">
      <alignment horizontal="center" vertical="center" wrapText="1"/>
    </xf>
    <xf numFmtId="165" fontId="2" fillId="10" borderId="20" xfId="0" applyNumberFormat="1" applyFont="1" applyFill="1" applyBorder="1" applyAlignment="1">
      <alignment horizontal="center" vertical="center" wrapText="1"/>
    </xf>
    <xf numFmtId="165" fontId="2" fillId="11" borderId="25" xfId="0" applyNumberFormat="1" applyFont="1" applyFill="1" applyBorder="1" applyAlignment="1">
      <alignment horizontal="center" vertical="center" wrapText="1"/>
    </xf>
    <xf numFmtId="165" fontId="2" fillId="11" borderId="19" xfId="0" applyNumberFormat="1" applyFont="1" applyFill="1" applyBorder="1" applyAlignment="1">
      <alignment horizontal="center" vertical="center" wrapText="1"/>
    </xf>
    <xf numFmtId="165" fontId="2" fillId="11" borderId="20" xfId="0" applyNumberFormat="1" applyFont="1" applyFill="1" applyBorder="1" applyAlignment="1">
      <alignment horizontal="center" vertical="center" wrapText="1"/>
    </xf>
    <xf numFmtId="165" fontId="2" fillId="14" borderId="25" xfId="0" applyNumberFormat="1" applyFont="1" applyFill="1" applyBorder="1" applyAlignment="1">
      <alignment horizontal="center" vertical="center" wrapText="1"/>
    </xf>
    <xf numFmtId="165" fontId="2" fillId="14" borderId="19" xfId="0" applyNumberFormat="1" applyFont="1" applyFill="1" applyBorder="1" applyAlignment="1">
      <alignment horizontal="center" vertical="center" wrapText="1"/>
    </xf>
    <xf numFmtId="165" fontId="2" fillId="14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2" fillId="8" borderId="25" xfId="0" applyNumberFormat="1" applyFont="1" applyFill="1" applyBorder="1" applyAlignment="1">
      <alignment horizontal="center" vertical="center" wrapText="1"/>
    </xf>
    <xf numFmtId="165" fontId="2" fillId="8" borderId="19" xfId="0" applyNumberFormat="1" applyFont="1" applyFill="1" applyBorder="1" applyAlignment="1">
      <alignment horizontal="center" vertical="center" wrapText="1"/>
    </xf>
    <xf numFmtId="165" fontId="2" fillId="8" borderId="20" xfId="0" applyNumberFormat="1" applyFont="1" applyFill="1" applyBorder="1" applyAlignment="1">
      <alignment horizontal="center" vertical="center" wrapText="1"/>
    </xf>
    <xf numFmtId="165" fontId="2" fillId="9" borderId="25" xfId="0" applyNumberFormat="1" applyFont="1" applyFill="1" applyBorder="1" applyAlignment="1">
      <alignment horizontal="center" vertical="center" wrapText="1"/>
    </xf>
    <xf numFmtId="165" fontId="2" fillId="9" borderId="19" xfId="0" applyNumberFormat="1" applyFont="1" applyFill="1" applyBorder="1" applyAlignment="1">
      <alignment horizontal="center" vertical="center" wrapText="1"/>
    </xf>
    <xf numFmtId="165" fontId="2" fillId="9" borderId="20" xfId="0" applyNumberFormat="1" applyFont="1" applyFill="1" applyBorder="1" applyAlignment="1">
      <alignment horizontal="center" vertical="center" wrapText="1"/>
    </xf>
    <xf numFmtId="165" fontId="2" fillId="17" borderId="25" xfId="0" applyNumberFormat="1" applyFont="1" applyFill="1" applyBorder="1" applyAlignment="1">
      <alignment horizontal="center" vertical="center" wrapText="1"/>
    </xf>
    <xf numFmtId="165" fontId="2" fillId="17" borderId="19" xfId="0" applyNumberFormat="1" applyFont="1" applyFill="1" applyBorder="1" applyAlignment="1">
      <alignment horizontal="center" vertical="center" wrapText="1"/>
    </xf>
    <xf numFmtId="165" fontId="2" fillId="17" borderId="20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Gaming.xls" TargetMode="External"/><Relationship Id="rId1" Type="http://schemas.openxmlformats.org/officeDocument/2006/relationships/externalLinkPath" Target="/Audit&amp;Budget/2024%20Internet%20Gamin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Gaming.xls" TargetMode="External"/><Relationship Id="rId1" Type="http://schemas.openxmlformats.org/officeDocument/2006/relationships/externalLinkPath" Target="/Audit&amp;Budget/Prior%20year%20tax%20spreadsheets/2023%20Internet%20Gam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</sheetNames>
    <sheetDataSet>
      <sheetData sheetId="0"/>
      <sheetData sheetId="1"/>
      <sheetData sheetId="2">
        <row r="4">
          <cell r="U4">
            <v>3554168.1880000001</v>
          </cell>
          <cell r="V4">
            <v>6769185.7770000007</v>
          </cell>
          <cell r="X4">
            <v>1083881.1960000002</v>
          </cell>
        </row>
        <row r="5">
          <cell r="U5">
            <v>3936912.324</v>
          </cell>
          <cell r="V5">
            <v>7756736.3369999994</v>
          </cell>
          <cell r="X5">
            <v>1165153.6943750007</v>
          </cell>
        </row>
        <row r="6">
          <cell r="U6">
            <v>4651060.7980000004</v>
          </cell>
          <cell r="V6">
            <v>8929186.227</v>
          </cell>
          <cell r="X6">
            <v>1332380.0412500026</v>
          </cell>
        </row>
        <row r="7">
          <cell r="U7">
            <v>4316080.5259999996</v>
          </cell>
          <cell r="V7">
            <v>7945674.5010000002</v>
          </cell>
          <cell r="X7">
            <v>1182392.0390000003</v>
          </cell>
        </row>
        <row r="8">
          <cell r="U8">
            <v>4498334.3380000005</v>
          </cell>
          <cell r="V8">
            <v>8165670.7559999991</v>
          </cell>
          <cell r="X8">
            <v>1215129.5767499993</v>
          </cell>
        </row>
        <row r="9">
          <cell r="U9">
            <v>4325032.5159999998</v>
          </cell>
          <cell r="V9">
            <v>7310604.3570000008</v>
          </cell>
          <cell r="X9">
            <v>1087887.5532499987</v>
          </cell>
        </row>
        <row r="10">
          <cell r="U10">
            <v>4505913.8280000007</v>
          </cell>
          <cell r="V10">
            <v>7696251.2879999997</v>
          </cell>
          <cell r="X10">
            <v>1145275.4893750031</v>
          </cell>
        </row>
        <row r="11">
          <cell r="U11">
            <v>4602689.1440000003</v>
          </cell>
          <cell r="V11">
            <v>7945072.7549999999</v>
          </cell>
          <cell r="X11">
            <v>1182302.493249997</v>
          </cell>
        </row>
      </sheetData>
      <sheetData sheetId="3"/>
      <sheetData sheetId="4">
        <row r="5">
          <cell r="L5">
            <v>36278725.179999828</v>
          </cell>
          <cell r="R5">
            <v>32650852.659999829</v>
          </cell>
          <cell r="W5">
            <v>6769791</v>
          </cell>
        </row>
        <row r="6">
          <cell r="L6">
            <v>36884777.24000001</v>
          </cell>
          <cell r="R6">
            <v>33196299.520000011</v>
          </cell>
          <cell r="W6">
            <v>7435971.0879999995</v>
          </cell>
        </row>
        <row r="7">
          <cell r="L7">
            <v>40424983.180000067</v>
          </cell>
          <cell r="R7">
            <v>36382484.860000066</v>
          </cell>
          <cell r="W7">
            <v>8149676.608</v>
          </cell>
        </row>
        <row r="8">
          <cell r="L8">
            <v>38503700.359999895</v>
          </cell>
          <cell r="R8">
            <v>35177188.119999893</v>
          </cell>
          <cell r="W8">
            <v>7879690.1359999999</v>
          </cell>
        </row>
        <row r="9">
          <cell r="L9">
            <v>34921178.230000019</v>
          </cell>
          <cell r="R9">
            <v>31429060.410000019</v>
          </cell>
          <cell r="W9">
            <v>7040109.5280000009</v>
          </cell>
        </row>
        <row r="10">
          <cell r="L10">
            <v>32526222.149999976</v>
          </cell>
          <cell r="R10">
            <v>29273599.929999977</v>
          </cell>
          <cell r="W10">
            <v>6557286.3840000005</v>
          </cell>
        </row>
        <row r="11">
          <cell r="L11">
            <v>37104823.849999905</v>
          </cell>
          <cell r="R11">
            <v>33394341.469999906</v>
          </cell>
          <cell r="W11">
            <v>7480332.4879999999</v>
          </cell>
        </row>
        <row r="12">
          <cell r="L12">
            <v>36648510.690000057</v>
          </cell>
          <cell r="R12">
            <v>32878507.420000054</v>
          </cell>
          <cell r="W12">
            <v>7364785.6640000008</v>
          </cell>
        </row>
      </sheetData>
      <sheetData sheetId="5">
        <row r="5">
          <cell r="L5">
            <v>2030420.4799999967</v>
          </cell>
          <cell r="R5">
            <v>1827378.4299999967</v>
          </cell>
          <cell r="W5">
            <v>292380.55200000003</v>
          </cell>
        </row>
        <row r="6">
          <cell r="L6">
            <v>1830762.4099999964</v>
          </cell>
          <cell r="R6">
            <v>1647686.1699999964</v>
          </cell>
          <cell r="W6">
            <v>263629.78399999999</v>
          </cell>
        </row>
        <row r="7">
          <cell r="L7">
            <v>2495674.6700000018</v>
          </cell>
          <cell r="R7">
            <v>2246107.2000000016</v>
          </cell>
          <cell r="W7">
            <v>386915.90400000004</v>
          </cell>
        </row>
        <row r="8">
          <cell r="L8">
            <v>2020316.2199999988</v>
          </cell>
          <cell r="R8">
            <v>1818284.5999999987</v>
          </cell>
          <cell r="W8">
            <v>320018.08799999999</v>
          </cell>
        </row>
        <row r="9">
          <cell r="L9">
            <v>2387397.3399999961</v>
          </cell>
          <cell r="R9">
            <v>2148657.6099999961</v>
          </cell>
          <cell r="W9">
            <v>405173.56000000006</v>
          </cell>
        </row>
        <row r="10">
          <cell r="L10">
            <v>1761994.1599999964</v>
          </cell>
          <cell r="R10">
            <v>1585794.7399999965</v>
          </cell>
          <cell r="W10">
            <v>324855.12800000003</v>
          </cell>
        </row>
        <row r="11">
          <cell r="L11">
            <v>2013518.3500000015</v>
          </cell>
          <cell r="R11">
            <v>1812166.5200000014</v>
          </cell>
          <cell r="W11">
            <v>394307.84000000003</v>
          </cell>
        </row>
        <row r="12">
          <cell r="L12">
            <v>1839994.9200000018</v>
          </cell>
          <cell r="R12">
            <v>1655995.4300000018</v>
          </cell>
          <cell r="W12">
            <v>370942.97600000002</v>
          </cell>
        </row>
      </sheetData>
      <sheetData sheetId="6">
        <row r="5">
          <cell r="L5">
            <v>10229945.149999976</v>
          </cell>
          <cell r="R5">
            <v>9206950.6299999766</v>
          </cell>
          <cell r="W5">
            <v>1575734.52</v>
          </cell>
        </row>
        <row r="6">
          <cell r="L6">
            <v>10731750.019999981</v>
          </cell>
          <cell r="R6">
            <v>9658575.0199999809</v>
          </cell>
          <cell r="W6">
            <v>2106143.2239999999</v>
          </cell>
        </row>
        <row r="7">
          <cell r="L7">
            <v>11280475.430000007</v>
          </cell>
          <cell r="R7">
            <v>10152427.890000008</v>
          </cell>
          <cell r="W7">
            <v>2274143.8480000002</v>
          </cell>
        </row>
        <row r="8">
          <cell r="L8">
            <v>11287043.189999998</v>
          </cell>
          <cell r="R8">
            <v>10158338.869999997</v>
          </cell>
          <cell r="W8">
            <v>2275467.9040000001</v>
          </cell>
        </row>
        <row r="9">
          <cell r="L9">
            <v>11841619.199999988</v>
          </cell>
          <cell r="R9">
            <v>10657457.279999988</v>
          </cell>
          <cell r="W9">
            <v>2387270.432</v>
          </cell>
        </row>
        <row r="10">
          <cell r="L10">
            <v>11505615.020000041</v>
          </cell>
          <cell r="R10">
            <v>10355053.520000041</v>
          </cell>
          <cell r="W10">
            <v>2319531.9920000001</v>
          </cell>
        </row>
        <row r="11">
          <cell r="L11">
            <v>11475711.460000038</v>
          </cell>
          <cell r="R11">
            <v>10328140.310000038</v>
          </cell>
          <cell r="W11">
            <v>2313503.432</v>
          </cell>
        </row>
        <row r="12">
          <cell r="L12">
            <v>12618794.599999964</v>
          </cell>
          <cell r="R12">
            <v>11356915.139999963</v>
          </cell>
          <cell r="W12">
            <v>2543948.9920000006</v>
          </cell>
        </row>
      </sheetData>
      <sheetData sheetId="7">
        <row r="5">
          <cell r="L5">
            <v>5092337.0300000012</v>
          </cell>
          <cell r="R5">
            <v>4583103.330000001</v>
          </cell>
          <cell r="W5">
            <v>649797.91099999996</v>
          </cell>
        </row>
        <row r="6">
          <cell r="L6">
            <v>4869917.5699999928</v>
          </cell>
          <cell r="R6">
            <v>4382925.8099999931</v>
          </cell>
          <cell r="W6">
            <v>688494.98199999996</v>
          </cell>
        </row>
        <row r="7">
          <cell r="L7">
            <v>5247717.0899999738</v>
          </cell>
          <cell r="R7">
            <v>4722945.3799999738</v>
          </cell>
          <cell r="W7">
            <v>868746.10900000005</v>
          </cell>
        </row>
        <row r="8">
          <cell r="L8">
            <v>4604253.2199999988</v>
          </cell>
          <cell r="R8">
            <v>4143827.899999999</v>
          </cell>
          <cell r="W8">
            <v>812190.26699999999</v>
          </cell>
        </row>
        <row r="9">
          <cell r="L9">
            <v>4883423.6099999845</v>
          </cell>
          <cell r="R9">
            <v>4395081.2499999842</v>
          </cell>
          <cell r="W9">
            <v>861435.92499999993</v>
          </cell>
        </row>
        <row r="10">
          <cell r="L10">
            <v>3601407.1100000143</v>
          </cell>
          <cell r="R10">
            <v>3241266.4000000143</v>
          </cell>
          <cell r="W10">
            <v>635288.21299999999</v>
          </cell>
        </row>
        <row r="11">
          <cell r="L11">
            <v>4407074.6599999964</v>
          </cell>
          <cell r="R11">
            <v>3966367.1899999967</v>
          </cell>
          <cell r="W11">
            <v>777407.96699999995</v>
          </cell>
        </row>
        <row r="12">
          <cell r="L12">
            <v>4260322.9900000095</v>
          </cell>
          <cell r="R12">
            <v>3834290.6900000097</v>
          </cell>
          <cell r="W12">
            <v>751520.97299999988</v>
          </cell>
        </row>
      </sheetData>
      <sheetData sheetId="8">
        <row r="5">
          <cell r="L5">
            <v>2207153.0899999961</v>
          </cell>
          <cell r="R5">
            <v>1986437.7799999961</v>
          </cell>
          <cell r="W5">
            <v>317830.04800000001</v>
          </cell>
        </row>
        <row r="6">
          <cell r="L6">
            <v>2715964.2500000088</v>
          </cell>
          <cell r="R6">
            <v>2444367.8300000089</v>
          </cell>
          <cell r="W6">
            <v>397991.74400000001</v>
          </cell>
        </row>
        <row r="7">
          <cell r="L7">
            <v>3197827.8100000024</v>
          </cell>
          <cell r="R7">
            <v>2878045.0300000021</v>
          </cell>
          <cell r="W7">
            <v>506535.92800000007</v>
          </cell>
        </row>
        <row r="8">
          <cell r="L8">
            <v>2658513.0600000024</v>
          </cell>
          <cell r="R8">
            <v>2392661.7500000023</v>
          </cell>
          <cell r="W8">
            <v>448332.66399999999</v>
          </cell>
        </row>
        <row r="9">
          <cell r="L9">
            <v>2358000.7900000066</v>
          </cell>
          <cell r="R9">
            <v>2103627.7700000065</v>
          </cell>
          <cell r="W9">
            <v>432778.77600000001</v>
          </cell>
        </row>
        <row r="10">
          <cell r="L10">
            <v>2672779.8999999985</v>
          </cell>
          <cell r="R10">
            <v>2405501.9099999983</v>
          </cell>
          <cell r="W10">
            <v>535714.67200000002</v>
          </cell>
        </row>
        <row r="11">
          <cell r="L11">
            <v>2402755.3800000027</v>
          </cell>
          <cell r="R11">
            <v>2164337.1400000025</v>
          </cell>
          <cell r="W11">
            <v>484811.52000000002</v>
          </cell>
        </row>
        <row r="12">
          <cell r="L12">
            <v>2603215.0399999991</v>
          </cell>
          <cell r="R12">
            <v>2342893.5399999991</v>
          </cell>
          <cell r="W12">
            <v>524808.152</v>
          </cell>
        </row>
      </sheetData>
      <sheetData sheetId="9">
        <row r="5">
          <cell r="L5">
            <v>1679234.1199999973</v>
          </cell>
          <cell r="R5">
            <v>1511310.7099999974</v>
          </cell>
          <cell r="W5">
            <v>241809.71200000003</v>
          </cell>
        </row>
        <row r="6">
          <cell r="L6">
            <v>1390242.6499999985</v>
          </cell>
          <cell r="R6">
            <v>1251218.3799999985</v>
          </cell>
          <cell r="W6">
            <v>200194.94400000002</v>
          </cell>
        </row>
        <row r="7">
          <cell r="L7">
            <v>1817823.7299999967</v>
          </cell>
          <cell r="R7">
            <v>1636041.3599999966</v>
          </cell>
          <cell r="W7">
            <v>268143.74400000001</v>
          </cell>
        </row>
        <row r="8">
          <cell r="L8">
            <v>1214062.1400000006</v>
          </cell>
          <cell r="R8">
            <v>1092655.9300000006</v>
          </cell>
          <cell r="W8">
            <v>192307.44</v>
          </cell>
        </row>
        <row r="9">
          <cell r="L9">
            <v>1088094.7199999988</v>
          </cell>
          <cell r="R9">
            <v>979285.24999999884</v>
          </cell>
          <cell r="W9">
            <v>172354.2</v>
          </cell>
        </row>
        <row r="10">
          <cell r="L10">
            <v>749479.01000000164</v>
          </cell>
          <cell r="R10">
            <v>674531.11000000162</v>
          </cell>
          <cell r="W10">
            <v>118717.47200000001</v>
          </cell>
        </row>
        <row r="11">
          <cell r="L11">
            <v>835618.46999999881</v>
          </cell>
          <cell r="R11">
            <v>752056.61999999883</v>
          </cell>
          <cell r="W11">
            <v>132361.96799999999</v>
          </cell>
        </row>
        <row r="12">
          <cell r="L12">
            <v>809054</v>
          </cell>
          <cell r="R12">
            <v>728148.6</v>
          </cell>
          <cell r="W12">
            <v>138158.12</v>
          </cell>
        </row>
      </sheetData>
      <sheetData sheetId="10">
        <row r="5">
          <cell r="L5">
            <v>6783138.7299999893</v>
          </cell>
          <cell r="R5">
            <v>6104824.8599999892</v>
          </cell>
          <cell r="W5">
            <v>1010449.176</v>
          </cell>
        </row>
        <row r="6">
          <cell r="L6">
            <v>4624566.5900000036</v>
          </cell>
          <cell r="R6">
            <v>4162109.9300000034</v>
          </cell>
          <cell r="W6">
            <v>773073.26399999997</v>
          </cell>
        </row>
        <row r="7">
          <cell r="L7">
            <v>7736540.0900000036</v>
          </cell>
          <cell r="R7">
            <v>6962886.0800000038</v>
          </cell>
          <cell r="W7">
            <v>1531957.4400000002</v>
          </cell>
        </row>
        <row r="8">
          <cell r="L8">
            <v>2918423.4699999988</v>
          </cell>
          <cell r="R8">
            <v>2626581.1199999987</v>
          </cell>
          <cell r="W8">
            <v>588354.16799999995</v>
          </cell>
        </row>
        <row r="9">
          <cell r="L9">
            <v>8664230.9699999988</v>
          </cell>
          <cell r="R9">
            <v>7797807.8699999992</v>
          </cell>
          <cell r="W9">
            <v>1746708.9680000001</v>
          </cell>
        </row>
        <row r="10">
          <cell r="L10">
            <v>8796595.0600000024</v>
          </cell>
          <cell r="R10">
            <v>7916935.5600000024</v>
          </cell>
          <cell r="W10">
            <v>1773393.568</v>
          </cell>
        </row>
        <row r="11">
          <cell r="L11">
            <v>6981270.8000000119</v>
          </cell>
          <cell r="R11">
            <v>6283143.7200000118</v>
          </cell>
          <cell r="W11">
            <v>1407424.192</v>
          </cell>
        </row>
        <row r="12">
          <cell r="L12">
            <v>7410519.8799999952</v>
          </cell>
          <cell r="R12">
            <v>6666913.6899999948</v>
          </cell>
          <cell r="W12">
            <v>1493388.6640000001</v>
          </cell>
        </row>
      </sheetData>
      <sheetData sheetId="11">
        <row r="5">
          <cell r="L5">
            <v>1832765.3599999994</v>
          </cell>
          <cell r="R5">
            <v>1649488.8199999994</v>
          </cell>
          <cell r="W5">
            <v>263918.20800000004</v>
          </cell>
        </row>
        <row r="6">
          <cell r="L6">
            <v>1862070.3900000006</v>
          </cell>
          <cell r="R6">
            <v>1675863.3500000006</v>
          </cell>
          <cell r="W6">
            <v>268138.136</v>
          </cell>
        </row>
        <row r="7">
          <cell r="L7">
            <v>3108301.0100000054</v>
          </cell>
          <cell r="R7">
            <v>2797470.9100000053</v>
          </cell>
          <cell r="W7">
            <v>481560.51200000005</v>
          </cell>
        </row>
        <row r="8">
          <cell r="L8">
            <v>3251687.4600000083</v>
          </cell>
          <cell r="R8">
            <v>2926518.7200000081</v>
          </cell>
          <cell r="W8">
            <v>531856.76</v>
          </cell>
        </row>
        <row r="9">
          <cell r="L9">
            <v>3645529.3299999982</v>
          </cell>
          <cell r="R9">
            <v>3280976.3899999983</v>
          </cell>
          <cell r="W9">
            <v>672517.64800000004</v>
          </cell>
        </row>
        <row r="10">
          <cell r="L10">
            <v>3957617.0700000077</v>
          </cell>
          <cell r="R10">
            <v>3561855.3700000076</v>
          </cell>
          <cell r="W10">
            <v>797855.60000000009</v>
          </cell>
        </row>
        <row r="11">
          <cell r="L11">
            <v>4019159.0199999958</v>
          </cell>
          <cell r="R11">
            <v>3617243.1199999959</v>
          </cell>
          <cell r="W11">
            <v>810262.45600000001</v>
          </cell>
        </row>
        <row r="12">
          <cell r="L12">
            <v>3741452.5300000012</v>
          </cell>
          <cell r="R12">
            <v>3367307.2800000012</v>
          </cell>
          <cell r="W12">
            <v>754276.83200000005</v>
          </cell>
        </row>
      </sheetData>
      <sheetData sheetId="12">
        <row r="5">
          <cell r="L5">
            <v>11483044.439999973</v>
          </cell>
          <cell r="R5">
            <v>10334739.999999974</v>
          </cell>
          <cell r="W5">
            <v>1797625.92</v>
          </cell>
        </row>
        <row r="6">
          <cell r="L6">
            <v>12121656.009999996</v>
          </cell>
          <cell r="R6">
            <v>10909490.399999997</v>
          </cell>
          <cell r="W6">
            <v>2417081.6880000001</v>
          </cell>
        </row>
        <row r="7">
          <cell r="L7">
            <v>12792439.160000011</v>
          </cell>
          <cell r="R7">
            <v>11513195.250000011</v>
          </cell>
          <cell r="W7">
            <v>2578955.736</v>
          </cell>
        </row>
        <row r="8">
          <cell r="L8">
            <v>12451777.509999992</v>
          </cell>
          <cell r="R8">
            <v>11206599.759999992</v>
          </cell>
          <cell r="W8">
            <v>2510278.344</v>
          </cell>
        </row>
        <row r="9">
          <cell r="L9">
            <v>12518670.149999985</v>
          </cell>
          <cell r="R9">
            <v>11266803.129999986</v>
          </cell>
          <cell r="W9">
            <v>2523763.9040000001</v>
          </cell>
        </row>
        <row r="10">
          <cell r="L10">
            <v>12266727.870000005</v>
          </cell>
          <cell r="R10">
            <v>11040055.090000005</v>
          </cell>
          <cell r="W10">
            <v>2472972.3360000001</v>
          </cell>
        </row>
        <row r="11">
          <cell r="L11">
            <v>12721009.709999979</v>
          </cell>
          <cell r="R11">
            <v>11448908.729999978</v>
          </cell>
          <cell r="W11">
            <v>2564555.5600000005</v>
          </cell>
        </row>
        <row r="12">
          <cell r="L12">
            <v>13029329.610000014</v>
          </cell>
          <cell r="R12">
            <v>11726396.650000013</v>
          </cell>
          <cell r="W12">
            <v>2626712.8480000002</v>
          </cell>
        </row>
      </sheetData>
      <sheetData sheetId="13">
        <row r="5">
          <cell r="L5">
            <v>2900993.8900000006</v>
          </cell>
          <cell r="R5">
            <v>2610894.5000000005</v>
          </cell>
          <cell r="W5">
            <v>417743.12000000005</v>
          </cell>
        </row>
        <row r="6">
          <cell r="L6">
            <v>2963518.0699999928</v>
          </cell>
          <cell r="R6">
            <v>2667166.2599999928</v>
          </cell>
          <cell r="W6">
            <v>447195.576</v>
          </cell>
        </row>
        <row r="7">
          <cell r="L7">
            <v>3094732.950000003</v>
          </cell>
          <cell r="R7">
            <v>2785259.6600000029</v>
          </cell>
          <cell r="W7">
            <v>491218.82400000002</v>
          </cell>
        </row>
        <row r="8">
          <cell r="L8">
            <v>2994453.25</v>
          </cell>
          <cell r="R8">
            <v>2695007.92</v>
          </cell>
          <cell r="W8">
            <v>529574.77599999995</v>
          </cell>
        </row>
        <row r="9">
          <cell r="L9">
            <v>2909652.5399999917</v>
          </cell>
          <cell r="R9">
            <v>2618687.2899999917</v>
          </cell>
          <cell r="W9">
            <v>566719.20799999998</v>
          </cell>
        </row>
        <row r="10">
          <cell r="L10">
            <v>2554992.7299999967</v>
          </cell>
          <cell r="R10">
            <v>2299493.4599999967</v>
          </cell>
          <cell r="W10">
            <v>515086.53600000008</v>
          </cell>
        </row>
        <row r="11">
          <cell r="L11">
            <v>2697898.4299999997</v>
          </cell>
          <cell r="R11">
            <v>2428108.5799999996</v>
          </cell>
          <cell r="W11">
            <v>543896.32000000007</v>
          </cell>
        </row>
        <row r="12">
          <cell r="L12">
            <v>2778574.5099999979</v>
          </cell>
          <cell r="R12">
            <v>2500717.0599999977</v>
          </cell>
          <cell r="W12">
            <v>560160.62400000007</v>
          </cell>
        </row>
      </sheetData>
      <sheetData sheetId="14">
        <row r="5">
          <cell r="L5">
            <v>48330363.930000067</v>
          </cell>
          <cell r="R5">
            <v>43497327.540000066</v>
          </cell>
          <cell r="W5">
            <v>8049476.1969999997</v>
          </cell>
        </row>
        <row r="6">
          <cell r="L6">
            <v>50257367.960000038</v>
          </cell>
          <cell r="R6">
            <v>45231631.160000041</v>
          </cell>
          <cell r="W6">
            <v>8865399.7109999992</v>
          </cell>
        </row>
        <row r="7">
          <cell r="L7">
            <v>54678061.360000134</v>
          </cell>
          <cell r="R7">
            <v>50040947.120000131</v>
          </cell>
          <cell r="W7">
            <v>9808025.6329999994</v>
          </cell>
        </row>
        <row r="8">
          <cell r="L8">
            <v>49795508.49000001</v>
          </cell>
          <cell r="R8">
            <v>44815957.650000006</v>
          </cell>
          <cell r="W8">
            <v>8783927.6980000008</v>
          </cell>
        </row>
        <row r="9">
          <cell r="L9">
            <v>51625144</v>
          </cell>
          <cell r="R9">
            <v>46462629.600000001</v>
          </cell>
          <cell r="W9">
            <v>9106675.402999999</v>
          </cell>
        </row>
        <row r="10">
          <cell r="L10">
            <v>47884860.639999866</v>
          </cell>
          <cell r="R10">
            <v>43096374.579999864</v>
          </cell>
          <cell r="W10">
            <v>8446889.4159999993</v>
          </cell>
        </row>
        <row r="11">
          <cell r="L11">
            <v>50714455.110000134</v>
          </cell>
          <cell r="R11">
            <v>45643009.600000136</v>
          </cell>
          <cell r="W11">
            <v>8946029.8829999994</v>
          </cell>
        </row>
        <row r="12">
          <cell r="L12">
            <v>52451483.679999828</v>
          </cell>
          <cell r="R12">
            <v>47206335.309999831</v>
          </cell>
          <cell r="W12">
            <v>9252441.7229999993</v>
          </cell>
        </row>
      </sheetData>
      <sheetData sheetId="15">
        <row r="5">
          <cell r="L5">
            <v>42916209.189999953</v>
          </cell>
          <cell r="R5">
            <v>38630064.80999995</v>
          </cell>
          <cell r="W5">
            <v>7095492.7050000001</v>
          </cell>
        </row>
        <row r="6">
          <cell r="L6">
            <v>48441931.750000022</v>
          </cell>
          <cell r="R6">
            <v>43597738.580000021</v>
          </cell>
          <cell r="W6">
            <v>8545156.7599999998</v>
          </cell>
        </row>
        <row r="7">
          <cell r="L7">
            <v>57585012.010000087</v>
          </cell>
          <cell r="R7">
            <v>51826510.800000086</v>
          </cell>
          <cell r="W7">
            <v>10157996.120999999</v>
          </cell>
        </row>
        <row r="8">
          <cell r="L8">
            <v>50701752.860000022</v>
          </cell>
          <cell r="R8">
            <v>45631577.570000023</v>
          </cell>
          <cell r="W8">
            <v>8943789.2039999999</v>
          </cell>
        </row>
        <row r="9">
          <cell r="L9">
            <v>51502950.329999961</v>
          </cell>
          <cell r="R9">
            <v>46352655.289999962</v>
          </cell>
          <cell r="W9">
            <v>9085120.4359999988</v>
          </cell>
        </row>
        <row r="10">
          <cell r="L10">
            <v>45577832.720000021</v>
          </cell>
          <cell r="R10">
            <v>40693363.280000016</v>
          </cell>
          <cell r="W10">
            <v>7975899.2039999999</v>
          </cell>
        </row>
        <row r="11">
          <cell r="L11">
            <v>46680735.950000107</v>
          </cell>
          <cell r="R11">
            <v>42012662.360000104</v>
          </cell>
          <cell r="W11">
            <v>8234481.8219999997</v>
          </cell>
        </row>
        <row r="12">
          <cell r="L12">
            <v>48381748.289999925</v>
          </cell>
          <cell r="R12">
            <v>43543573.459999926</v>
          </cell>
          <cell r="W12">
            <v>8534540.3990000002</v>
          </cell>
        </row>
      </sheetData>
      <sheetData sheetId="16">
        <row r="5">
          <cell r="L5">
            <v>3448248.0799999982</v>
          </cell>
          <cell r="R5">
            <v>3546157.9799999981</v>
          </cell>
          <cell r="W5">
            <v>567385.28</v>
          </cell>
        </row>
        <row r="6">
          <cell r="L6">
            <v>3652624.4399999976</v>
          </cell>
          <cell r="R6">
            <v>3287361.9999999977</v>
          </cell>
          <cell r="W6">
            <v>571314.24000000011</v>
          </cell>
        </row>
        <row r="7">
          <cell r="L7">
            <v>4291368.1400000006</v>
          </cell>
          <cell r="R7">
            <v>3862231.3200000008</v>
          </cell>
          <cell r="W7">
            <v>734016.75199999998</v>
          </cell>
        </row>
        <row r="8">
          <cell r="L8">
            <v>4178650.4299999923</v>
          </cell>
          <cell r="R8">
            <v>3760785.3899999922</v>
          </cell>
          <cell r="W8">
            <v>821547.95200000005</v>
          </cell>
        </row>
        <row r="9">
          <cell r="L9">
            <v>4132279.8200000077</v>
          </cell>
          <cell r="R9">
            <v>3719051.8400000078</v>
          </cell>
          <cell r="W9">
            <v>833067.60800000001</v>
          </cell>
        </row>
        <row r="10">
          <cell r="L10">
            <v>4006146.599999994</v>
          </cell>
          <cell r="R10">
            <v>3605531.9399999939</v>
          </cell>
          <cell r="W10">
            <v>807639.152</v>
          </cell>
        </row>
        <row r="11">
          <cell r="L11">
            <v>3618057.9399999976</v>
          </cell>
          <cell r="R11">
            <v>3256252.1399999978</v>
          </cell>
          <cell r="W11">
            <v>729400.48</v>
          </cell>
        </row>
        <row r="12">
          <cell r="L12">
            <v>3973915.8900000006</v>
          </cell>
          <cell r="R12">
            <v>3576524.3100000005</v>
          </cell>
          <cell r="W12">
            <v>801141.44800000009</v>
          </cell>
        </row>
      </sheetData>
      <sheetData sheetId="17">
        <row r="5">
          <cell r="L5">
            <v>3348919.200000003</v>
          </cell>
          <cell r="R5">
            <v>3024304.5500000031</v>
          </cell>
          <cell r="W5">
            <v>483888.72800000006</v>
          </cell>
        </row>
        <row r="6">
          <cell r="L6">
            <v>2999806.4399999976</v>
          </cell>
          <cell r="R6">
            <v>2689548.5299999975</v>
          </cell>
          <cell r="W6">
            <v>457749.41600000003</v>
          </cell>
        </row>
        <row r="7">
          <cell r="L7">
            <v>3207814.4399999976</v>
          </cell>
          <cell r="R7">
            <v>2887032.9899999974</v>
          </cell>
          <cell r="W7">
            <v>517731.984</v>
          </cell>
        </row>
        <row r="8">
          <cell r="L8">
            <v>2328881.4899999946</v>
          </cell>
          <cell r="R8">
            <v>2095993.3399999947</v>
          </cell>
          <cell r="W8">
            <v>413580.79200000002</v>
          </cell>
        </row>
        <row r="9">
          <cell r="L9">
            <v>2573665.8999999985</v>
          </cell>
          <cell r="R9">
            <v>2316299.3099999987</v>
          </cell>
          <cell r="W9">
            <v>498001.12000000005</v>
          </cell>
        </row>
        <row r="10">
          <cell r="L10">
            <v>2359630.5900000036</v>
          </cell>
          <cell r="R10">
            <v>2123667.5300000035</v>
          </cell>
          <cell r="W10">
            <v>475701.52800000005</v>
          </cell>
        </row>
        <row r="11">
          <cell r="L11">
            <v>2095138.150000006</v>
          </cell>
          <cell r="R11">
            <v>1885624.3400000059</v>
          </cell>
          <cell r="W11">
            <v>422379.84800000006</v>
          </cell>
        </row>
        <row r="12">
          <cell r="L12">
            <v>2693441.5199999958</v>
          </cell>
          <cell r="R12">
            <v>2424097.3699999959</v>
          </cell>
          <cell r="W12">
            <v>542997.80800000008</v>
          </cell>
        </row>
      </sheetData>
      <sheetData sheetId="18">
        <row r="5">
          <cell r="L5">
            <v>3320253.4099999964</v>
          </cell>
          <cell r="R5">
            <v>2988228.0699999966</v>
          </cell>
          <cell r="W5">
            <v>478116.48800000001</v>
          </cell>
        </row>
        <row r="6">
          <cell r="L6">
            <v>2685319.0900000036</v>
          </cell>
          <cell r="R6">
            <v>2416787.1800000034</v>
          </cell>
          <cell r="W6">
            <v>409166.19200000004</v>
          </cell>
        </row>
        <row r="7">
          <cell r="L7">
            <v>4195055.9599999934</v>
          </cell>
          <cell r="R7">
            <v>3775550.3599999934</v>
          </cell>
          <cell r="W7">
            <v>683385.91200000001</v>
          </cell>
        </row>
        <row r="8">
          <cell r="L8">
            <v>4025471.1099999994</v>
          </cell>
          <cell r="R8">
            <v>3622923.9999999995</v>
          </cell>
          <cell r="W8">
            <v>753313.08000000007</v>
          </cell>
        </row>
        <row r="9">
          <cell r="L9">
            <v>3545994.0600000024</v>
          </cell>
          <cell r="R9">
            <v>3191394.6600000025</v>
          </cell>
          <cell r="W9">
            <v>714872.4</v>
          </cell>
        </row>
        <row r="10">
          <cell r="L10">
            <v>2983014.349999994</v>
          </cell>
          <cell r="R10">
            <v>2684712.9099999941</v>
          </cell>
          <cell r="W10">
            <v>601375.696</v>
          </cell>
        </row>
        <row r="11">
          <cell r="L11">
            <v>3672714.3400000036</v>
          </cell>
          <cell r="R11">
            <v>3305442.9100000034</v>
          </cell>
          <cell r="W11">
            <v>740419.2080000001</v>
          </cell>
        </row>
        <row r="12">
          <cell r="L12">
            <v>3419813.7199999988</v>
          </cell>
          <cell r="R12">
            <v>3077832.3499999987</v>
          </cell>
          <cell r="W12">
            <v>689434.44800000009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otorCity Casino"/>
      <sheetName val="MGM Grand Detroit"/>
      <sheetName val="Pokagon Band of Potawatomi Ind"/>
      <sheetName val="Sault Ste. Marie Tribe of Chipp"/>
      <sheetName val="Soaring Eagle Gaming"/>
      <sheetName val="2023 Internet Gaming"/>
    </sheetNames>
    <sheetDataSet>
      <sheetData sheetId="0"/>
      <sheetData sheetId="1"/>
      <sheetData sheetId="2">
        <row r="4">
          <cell r="U4">
            <v>2716207.2719999999</v>
          </cell>
          <cell r="V4">
            <v>5997196.5659999996</v>
          </cell>
          <cell r="X4">
            <v>966437.19737499987</v>
          </cell>
        </row>
        <row r="5">
          <cell r="U5">
            <v>3014338.7220000001</v>
          </cell>
          <cell r="V5">
            <v>6086551.3050000006</v>
          </cell>
          <cell r="X5">
            <v>914006.31049999944</v>
          </cell>
        </row>
        <row r="6">
          <cell r="U6">
            <v>3665360.9600000009</v>
          </cell>
          <cell r="V6">
            <v>7111639.6379999993</v>
          </cell>
          <cell r="X6">
            <v>1065841.7598749988</v>
          </cell>
        </row>
        <row r="7">
          <cell r="U7">
            <v>3556002.6380000003</v>
          </cell>
          <cell r="V7">
            <v>6516970.1309999991</v>
          </cell>
          <cell r="X7">
            <v>971029.8576249989</v>
          </cell>
        </row>
        <row r="8">
          <cell r="U8">
            <v>3442124.0300000007</v>
          </cell>
          <cell r="V8">
            <v>6099663.7290000003</v>
          </cell>
          <cell r="X8">
            <v>907688.05487499968</v>
          </cell>
        </row>
        <row r="9">
          <cell r="U9">
            <v>3483934.8899999997</v>
          </cell>
          <cell r="V9">
            <v>6185799.4380000001</v>
          </cell>
          <cell r="X9">
            <v>920505.86900000041</v>
          </cell>
        </row>
        <row r="10">
          <cell r="U10">
            <v>3525157.5279999999</v>
          </cell>
          <cell r="V10">
            <v>6262881.5069999993</v>
          </cell>
          <cell r="X10">
            <v>931976.41449999774</v>
          </cell>
        </row>
        <row r="11">
          <cell r="U11">
            <v>3648584.7460000003</v>
          </cell>
          <cell r="V11">
            <v>6007262.466</v>
          </cell>
          <cell r="X11">
            <v>893937.86725000013</v>
          </cell>
        </row>
        <row r="12">
          <cell r="U12">
            <v>4014114.01</v>
          </cell>
          <cell r="V12">
            <v>6534548.9100000001</v>
          </cell>
          <cell r="X12">
            <v>972403.11150000163</v>
          </cell>
        </row>
        <row r="13">
          <cell r="U13">
            <v>3741374.0159999998</v>
          </cell>
          <cell r="V13">
            <v>6494184.8760000002</v>
          </cell>
          <cell r="X13">
            <v>966396.55900000036</v>
          </cell>
        </row>
        <row r="14">
          <cell r="U14">
            <v>4055539.9640000006</v>
          </cell>
          <cell r="V14">
            <v>7165391.7419999987</v>
          </cell>
          <cell r="X14">
            <v>1066278.5332499985</v>
          </cell>
        </row>
        <row r="15">
          <cell r="U15">
            <v>4284689.4280000003</v>
          </cell>
          <cell r="V15">
            <v>7287405.4829999991</v>
          </cell>
          <cell r="X15">
            <v>1084435.3397499998</v>
          </cell>
        </row>
      </sheetData>
      <sheetData sheetId="3"/>
      <sheetData sheetId="4">
        <row r="5">
          <cell r="L5">
            <v>26236508.390000105</v>
          </cell>
          <cell r="R5">
            <v>23612857.550000105</v>
          </cell>
          <cell r="W5">
            <v>4745280.0880000005</v>
          </cell>
        </row>
        <row r="6">
          <cell r="L6">
            <v>26864223.919999957</v>
          </cell>
          <cell r="R6">
            <v>24177801.529999956</v>
          </cell>
          <cell r="W6">
            <v>5415827.5439999998</v>
          </cell>
        </row>
        <row r="7">
          <cell r="L7">
            <v>31605764.639999986</v>
          </cell>
          <cell r="R7">
            <v>28445188.169999987</v>
          </cell>
          <cell r="W7">
            <v>6371722.1520000007</v>
          </cell>
        </row>
        <row r="8">
          <cell r="L8">
            <v>28070292.310000062</v>
          </cell>
          <cell r="R8">
            <v>25263263.080000062</v>
          </cell>
          <cell r="W8">
            <v>5658970.9280000003</v>
          </cell>
        </row>
        <row r="9">
          <cell r="L9">
            <v>26996591.24000001</v>
          </cell>
          <cell r="R9">
            <v>24296932.120000008</v>
          </cell>
          <cell r="W9">
            <v>5442512.7920000004</v>
          </cell>
        </row>
        <row r="10">
          <cell r="L10">
            <v>27168351.800000072</v>
          </cell>
          <cell r="R10">
            <v>24451516.620000072</v>
          </cell>
          <cell r="W10">
            <v>5477139.7200000007</v>
          </cell>
        </row>
        <row r="11">
          <cell r="L11">
            <v>28650253.469999909</v>
          </cell>
          <cell r="R11">
            <v>25785228.119999908</v>
          </cell>
          <cell r="W11">
            <v>5775891.0960000008</v>
          </cell>
        </row>
        <row r="12">
          <cell r="L12">
            <v>28185067.129999995</v>
          </cell>
          <cell r="R12">
            <v>25366560.419999994</v>
          </cell>
          <cell r="W12">
            <v>5682109.5360000003</v>
          </cell>
        </row>
        <row r="13">
          <cell r="L13">
            <v>37145743.460000038</v>
          </cell>
          <cell r="R13">
            <v>33431169.110000037</v>
          </cell>
          <cell r="W13">
            <v>7488581.8799999999</v>
          </cell>
        </row>
        <row r="14">
          <cell r="L14">
            <v>32248248.720000029</v>
          </cell>
          <cell r="R14">
            <v>29023423.850000028</v>
          </cell>
          <cell r="W14">
            <v>6501246.9440000001</v>
          </cell>
        </row>
        <row r="15">
          <cell r="L15">
            <v>34684414.830000162</v>
          </cell>
          <cell r="R15">
            <v>31215973.350000162</v>
          </cell>
          <cell r="W15">
            <v>6992378.0319999997</v>
          </cell>
        </row>
        <row r="16">
          <cell r="L16">
            <v>36495319.75999999</v>
          </cell>
          <cell r="R16">
            <v>32845787.77999999</v>
          </cell>
          <cell r="W16">
            <v>7357456.4640000006</v>
          </cell>
        </row>
      </sheetData>
      <sheetData sheetId="5">
        <row r="5">
          <cell r="L5">
            <v>1805075.0799999982</v>
          </cell>
          <cell r="R5">
            <v>1624567.5699999982</v>
          </cell>
          <cell r="W5">
            <v>259930.80800000002</v>
          </cell>
        </row>
        <row r="6">
          <cell r="L6">
            <v>1558153.3599999994</v>
          </cell>
          <cell r="R6">
            <v>1402338.0299999993</v>
          </cell>
          <cell r="W6">
            <v>224374.08799999999</v>
          </cell>
        </row>
        <row r="7">
          <cell r="L7">
            <v>1861619.5399999991</v>
          </cell>
          <cell r="R7">
            <v>1675457.5799999991</v>
          </cell>
          <cell r="W7">
            <v>279311.02400000003</v>
          </cell>
        </row>
        <row r="8">
          <cell r="L8">
            <v>1684505.1499999985</v>
          </cell>
          <cell r="R8">
            <v>1516054.6399999985</v>
          </cell>
          <cell r="W8">
            <v>266825.61600000004</v>
          </cell>
        </row>
        <row r="9">
          <cell r="L9">
            <v>1554170.6299999952</v>
          </cell>
          <cell r="R9">
            <v>1398753.5599999952</v>
          </cell>
          <cell r="W9">
            <v>246180.62400000004</v>
          </cell>
        </row>
        <row r="10">
          <cell r="L10">
            <v>1648728.799999997</v>
          </cell>
          <cell r="R10">
            <v>1483855.9199999971</v>
          </cell>
          <cell r="W10">
            <v>278775.08</v>
          </cell>
        </row>
        <row r="11">
          <cell r="L11">
            <v>1576611.0799999982</v>
          </cell>
          <cell r="R11">
            <v>1418949.9799999981</v>
          </cell>
          <cell r="W11">
            <v>280758.03200000001</v>
          </cell>
        </row>
        <row r="12">
          <cell r="L12">
            <v>1673760.9499999955</v>
          </cell>
          <cell r="R12">
            <v>1506384.8499999954</v>
          </cell>
          <cell r="W12">
            <v>313749.84000000003</v>
          </cell>
        </row>
        <row r="13">
          <cell r="L13">
            <v>1858355.9799999967</v>
          </cell>
          <cell r="R13">
            <v>1672520.3799999966</v>
          </cell>
          <cell r="W13">
            <v>374644.56800000003</v>
          </cell>
        </row>
        <row r="14">
          <cell r="L14">
            <v>1305726.5200000033</v>
          </cell>
          <cell r="R14">
            <v>1175153.8700000034</v>
          </cell>
          <cell r="W14">
            <v>263234.46400000004</v>
          </cell>
        </row>
        <row r="15">
          <cell r="L15">
            <v>1905665.6600000039</v>
          </cell>
          <cell r="R15">
            <v>1715099.0900000038</v>
          </cell>
          <cell r="W15">
            <v>384182.2</v>
          </cell>
        </row>
        <row r="16">
          <cell r="L16">
            <v>1828654.1599999964</v>
          </cell>
          <cell r="R16">
            <v>1645788.7499999965</v>
          </cell>
          <cell r="W16">
            <v>368656.68</v>
          </cell>
        </row>
      </sheetData>
      <sheetData sheetId="6">
        <row r="5">
          <cell r="L5">
            <v>6840951.3700000048</v>
          </cell>
          <cell r="R5">
            <v>6156856.2300000051</v>
          </cell>
          <cell r="W5">
            <v>1019606.6960000001</v>
          </cell>
        </row>
        <row r="6">
          <cell r="L6">
            <v>5646083.6599999964</v>
          </cell>
          <cell r="R6">
            <v>5081475.2899999963</v>
          </cell>
          <cell r="W6">
            <v>965966.26400000008</v>
          </cell>
        </row>
        <row r="7">
          <cell r="L7">
            <v>7136986.6399999857</v>
          </cell>
          <cell r="R7">
            <v>6423287.9699999858</v>
          </cell>
          <cell r="W7">
            <v>1426629.8080000002</v>
          </cell>
        </row>
        <row r="8">
          <cell r="L8">
            <v>8703087.6399999857</v>
          </cell>
          <cell r="R8">
            <v>7832778.8799999859</v>
          </cell>
          <cell r="W8">
            <v>1754542.4720000001</v>
          </cell>
        </row>
        <row r="9">
          <cell r="L9">
            <v>6945931.0800000131</v>
          </cell>
          <cell r="R9">
            <v>6251337.9700000128</v>
          </cell>
          <cell r="W9">
            <v>1400299.7039999999</v>
          </cell>
        </row>
        <row r="10">
          <cell r="L10">
            <v>6554089.3100000024</v>
          </cell>
          <cell r="R10">
            <v>5898680.3800000027</v>
          </cell>
          <cell r="W10">
            <v>1321304.4080000001</v>
          </cell>
        </row>
        <row r="11">
          <cell r="L11">
            <v>6881367.9799999893</v>
          </cell>
          <cell r="R11">
            <v>6193231.1799999895</v>
          </cell>
          <cell r="W11">
            <v>1387283.784</v>
          </cell>
        </row>
        <row r="12">
          <cell r="L12">
            <v>6853299.8799999952</v>
          </cell>
          <cell r="R12">
            <v>6167969.889999995</v>
          </cell>
          <cell r="W12">
            <v>1381625.2560000001</v>
          </cell>
        </row>
        <row r="13">
          <cell r="L13">
            <v>7242450.6699999869</v>
          </cell>
          <cell r="R13">
            <v>6518205.5999999866</v>
          </cell>
          <cell r="W13">
            <v>1460078.0560000001</v>
          </cell>
        </row>
        <row r="14">
          <cell r="L14">
            <v>5925632.900000006</v>
          </cell>
          <cell r="R14">
            <v>5333069.6100000059</v>
          </cell>
          <cell r="W14">
            <v>1194607.5919999999</v>
          </cell>
        </row>
        <row r="15">
          <cell r="L15">
            <v>9112332.0500000119</v>
          </cell>
          <cell r="R15">
            <v>8201098.840000012</v>
          </cell>
          <cell r="W15">
            <v>1837046.1440000003</v>
          </cell>
        </row>
        <row r="16">
          <cell r="L16">
            <v>9596148.1800000072</v>
          </cell>
          <cell r="R16">
            <v>8636533.3600000069</v>
          </cell>
          <cell r="W16">
            <v>1934583.4720000001</v>
          </cell>
        </row>
      </sheetData>
      <sheetData sheetId="7">
        <row r="5">
          <cell r="L5">
            <v>4132472.2099999785</v>
          </cell>
          <cell r="R5">
            <v>3719224.9899999788</v>
          </cell>
          <cell r="W5">
            <v>520691.49999999994</v>
          </cell>
        </row>
        <row r="6">
          <cell r="L6">
            <v>3326324.1399999857</v>
          </cell>
          <cell r="R6">
            <v>2993691.7299999855</v>
          </cell>
          <cell r="W6">
            <v>457097.67600000004</v>
          </cell>
        </row>
        <row r="7">
          <cell r="L7">
            <v>4328145.9899999797</v>
          </cell>
          <cell r="R7">
            <v>3895331.3899999796</v>
          </cell>
          <cell r="W7">
            <v>644911.98099999991</v>
          </cell>
        </row>
        <row r="8">
          <cell r="L8">
            <v>3782252.6799999923</v>
          </cell>
          <cell r="R8">
            <v>3404027.4099999922</v>
          </cell>
          <cell r="W8">
            <v>647704.848</v>
          </cell>
        </row>
        <row r="9">
          <cell r="L9">
            <v>3334217.5799999833</v>
          </cell>
          <cell r="R9">
            <v>3000795.8199999835</v>
          </cell>
          <cell r="W9">
            <v>588155.98099999991</v>
          </cell>
        </row>
        <row r="10">
          <cell r="L10">
            <v>3548175.4299999923</v>
          </cell>
          <cell r="R10">
            <v>3193357.8899999922</v>
          </cell>
          <cell r="W10">
            <v>625898.14699999988</v>
          </cell>
        </row>
        <row r="11">
          <cell r="L11">
            <v>3568316.5400000066</v>
          </cell>
          <cell r="R11">
            <v>3211484.8900000066</v>
          </cell>
          <cell r="W11">
            <v>629451.03899999999</v>
          </cell>
        </row>
        <row r="12">
          <cell r="L12">
            <v>2223861.8699999899</v>
          </cell>
          <cell r="R12">
            <v>2001475.6799999899</v>
          </cell>
          <cell r="W12">
            <v>392289.23299999995</v>
          </cell>
        </row>
        <row r="13">
          <cell r="L13">
            <v>2633002.9799999893</v>
          </cell>
          <cell r="R13">
            <v>2369702.6799999895</v>
          </cell>
          <cell r="W13">
            <v>464461.72499999998</v>
          </cell>
        </row>
        <row r="14">
          <cell r="L14">
            <v>3319682.2600000054</v>
          </cell>
          <cell r="R14">
            <v>2987714.0300000054</v>
          </cell>
          <cell r="W14">
            <v>585591.951</v>
          </cell>
        </row>
        <row r="15">
          <cell r="L15">
            <v>4125571.0799999982</v>
          </cell>
          <cell r="R15">
            <v>3713013.9699999983</v>
          </cell>
          <cell r="W15">
            <v>727750.73699999996</v>
          </cell>
        </row>
        <row r="16">
          <cell r="L16">
            <v>6436300.2199999988</v>
          </cell>
          <cell r="R16">
            <v>5792670.1999999993</v>
          </cell>
          <cell r="W16">
            <v>1135363.362</v>
          </cell>
        </row>
      </sheetData>
      <sheetData sheetId="8">
        <row r="5">
          <cell r="L5">
            <v>1778047.5700000003</v>
          </cell>
          <cell r="R5">
            <v>1600242.8100000003</v>
          </cell>
          <cell r="W5">
            <v>256038.848</v>
          </cell>
        </row>
        <row r="6">
          <cell r="L6">
            <v>1937539.6700000018</v>
          </cell>
          <cell r="R6">
            <v>1743785.7100000018</v>
          </cell>
          <cell r="W6">
            <v>279005.712</v>
          </cell>
        </row>
        <row r="7">
          <cell r="L7">
            <v>2137990.0300000012</v>
          </cell>
          <cell r="R7">
            <v>1924191.0300000012</v>
          </cell>
          <cell r="W7">
            <v>328162.08</v>
          </cell>
        </row>
        <row r="8">
          <cell r="L8">
            <v>1875450.4700000063</v>
          </cell>
          <cell r="R8">
            <v>1687905.4200000062</v>
          </cell>
          <cell r="W8">
            <v>297071.35200000001</v>
          </cell>
        </row>
        <row r="9">
          <cell r="L9">
            <v>1734783.9799999967</v>
          </cell>
          <cell r="R9">
            <v>1561305.5799999968</v>
          </cell>
          <cell r="W9">
            <v>283068.67200000002</v>
          </cell>
        </row>
        <row r="10">
          <cell r="L10">
            <v>1647103.3400000036</v>
          </cell>
          <cell r="R10">
            <v>1482393.0000000035</v>
          </cell>
          <cell r="W10">
            <v>284619.45600000001</v>
          </cell>
        </row>
        <row r="11">
          <cell r="L11">
            <v>1816652.900000006</v>
          </cell>
          <cell r="R11">
            <v>1634987.6100000059</v>
          </cell>
          <cell r="W11">
            <v>340074.60000000003</v>
          </cell>
        </row>
        <row r="12">
          <cell r="L12">
            <v>2058329.5700000043</v>
          </cell>
          <cell r="R12">
            <v>1852496.6100000043</v>
          </cell>
          <cell r="W12">
            <v>409116.21600000001</v>
          </cell>
        </row>
        <row r="13">
          <cell r="L13">
            <v>1924142.5300000012</v>
          </cell>
          <cell r="R13">
            <v>1731728.2800000012</v>
          </cell>
          <cell r="W13">
            <v>387907.136</v>
          </cell>
        </row>
        <row r="14">
          <cell r="L14">
            <v>2042821.4600000009</v>
          </cell>
          <cell r="R14">
            <v>1838539.310000001</v>
          </cell>
          <cell r="W14">
            <v>411832.80800000002</v>
          </cell>
        </row>
        <row r="15">
          <cell r="L15">
            <v>2150431.5</v>
          </cell>
          <cell r="R15">
            <v>1935388.35</v>
          </cell>
          <cell r="W15">
            <v>433526.99200000003</v>
          </cell>
        </row>
        <row r="16">
          <cell r="L16">
            <v>2872581.1700000018</v>
          </cell>
          <cell r="R16">
            <v>2585323.0500000017</v>
          </cell>
          <cell r="W16">
            <v>579112.36</v>
          </cell>
        </row>
      </sheetData>
      <sheetData sheetId="9">
        <row r="5">
          <cell r="L5">
            <v>0</v>
          </cell>
          <cell r="R5">
            <v>0</v>
          </cell>
          <cell r="W5">
            <v>0</v>
          </cell>
        </row>
        <row r="6">
          <cell r="L6">
            <v>587466.4299999997</v>
          </cell>
          <cell r="R6">
            <v>528719.78999999969</v>
          </cell>
          <cell r="W6">
            <v>84595.168000000005</v>
          </cell>
        </row>
        <row r="7">
          <cell r="L7">
            <v>2117303.200000003</v>
          </cell>
          <cell r="R7">
            <v>1905572.8800000029</v>
          </cell>
          <cell r="W7">
            <v>304891.66400000005</v>
          </cell>
        </row>
        <row r="8">
          <cell r="L8">
            <v>1526545.9299999997</v>
          </cell>
          <cell r="R8">
            <v>1373891.3299999996</v>
          </cell>
          <cell r="W8">
            <v>219822.61600000004</v>
          </cell>
        </row>
        <row r="9">
          <cell r="L9">
            <v>1495454.9399999976</v>
          </cell>
          <cell r="R9">
            <v>1345909.4399999976</v>
          </cell>
          <cell r="W9">
            <v>233811.00800000003</v>
          </cell>
        </row>
        <row r="10">
          <cell r="L10">
            <v>1327077.2199999988</v>
          </cell>
          <cell r="R10">
            <v>1194369.4999999988</v>
          </cell>
          <cell r="W10">
            <v>210209.03200000001</v>
          </cell>
        </row>
        <row r="11">
          <cell r="L11">
            <v>1217891.9499999955</v>
          </cell>
          <cell r="R11">
            <v>1094537.9499999955</v>
          </cell>
          <cell r="W11">
            <v>192638.68000000002</v>
          </cell>
        </row>
        <row r="12">
          <cell r="L12">
            <v>1443468.2699999996</v>
          </cell>
          <cell r="R12">
            <v>1299121.4399999995</v>
          </cell>
          <cell r="W12">
            <v>240519.32799999998</v>
          </cell>
        </row>
        <row r="13">
          <cell r="L13">
            <v>1351116.5199999996</v>
          </cell>
          <cell r="R13">
            <v>1198968.4999999995</v>
          </cell>
          <cell r="W13">
            <v>230201.95200000002</v>
          </cell>
        </row>
        <row r="14">
          <cell r="L14">
            <v>1561443.6999999955</v>
          </cell>
          <cell r="R14">
            <v>1407058.8299999954</v>
          </cell>
          <cell r="W14">
            <v>291725.68800000002</v>
          </cell>
        </row>
        <row r="15">
          <cell r="L15">
            <v>1323926.8500000015</v>
          </cell>
          <cell r="R15">
            <v>1189774.6600000015</v>
          </cell>
          <cell r="W15">
            <v>256079.92000000004</v>
          </cell>
        </row>
        <row r="16">
          <cell r="L16">
            <v>1840450.4300000072</v>
          </cell>
          <cell r="R16">
            <v>1656405.3900000071</v>
          </cell>
          <cell r="W16">
            <v>371034.80800000002</v>
          </cell>
        </row>
      </sheetData>
      <sheetData sheetId="10">
        <row r="5">
          <cell r="L5">
            <v>7207970.8700000048</v>
          </cell>
          <cell r="R5">
            <v>6487173.7800000049</v>
          </cell>
          <cell r="W5">
            <v>1077742.584</v>
          </cell>
        </row>
        <row r="6">
          <cell r="L6">
            <v>6440044.599999994</v>
          </cell>
          <cell r="R6">
            <v>5796040.1399999941</v>
          </cell>
          <cell r="W6">
            <v>1129697.3359999999</v>
          </cell>
        </row>
        <row r="7">
          <cell r="L7">
            <v>6891468.2699999809</v>
          </cell>
          <cell r="R7">
            <v>6202321.4499999806</v>
          </cell>
          <cell r="W7">
            <v>1389320</v>
          </cell>
        </row>
        <row r="8">
          <cell r="L8">
            <v>6866320.4499999881</v>
          </cell>
          <cell r="R8">
            <v>6179688.3999999883</v>
          </cell>
          <cell r="W8">
            <v>1384250.2000000002</v>
          </cell>
        </row>
        <row r="9">
          <cell r="L9">
            <v>6957286.900000006</v>
          </cell>
          <cell r="R9">
            <v>6261558.2100000065</v>
          </cell>
          <cell r="W9">
            <v>1402589.04</v>
          </cell>
        </row>
        <row r="10">
          <cell r="L10">
            <v>6858213.1800000072</v>
          </cell>
          <cell r="R10">
            <v>6172391.8600000069</v>
          </cell>
          <cell r="W10">
            <v>1382615.7760000001</v>
          </cell>
        </row>
        <row r="11">
          <cell r="L11">
            <v>7147097.8299999833</v>
          </cell>
          <cell r="R11">
            <v>6432388.049999983</v>
          </cell>
          <cell r="W11">
            <v>1440854.92</v>
          </cell>
        </row>
        <row r="12">
          <cell r="L12">
            <v>7220530.25</v>
          </cell>
          <cell r="R12">
            <v>6498477.2199999997</v>
          </cell>
          <cell r="W12">
            <v>1455658.8960000002</v>
          </cell>
        </row>
        <row r="13">
          <cell r="L13">
            <v>6463568.6499999762</v>
          </cell>
          <cell r="R13">
            <v>5817211.7899999758</v>
          </cell>
          <cell r="W13">
            <v>1303055.4400000002</v>
          </cell>
        </row>
        <row r="14">
          <cell r="L14">
            <v>6453898.0600000024</v>
          </cell>
          <cell r="R14">
            <v>5808508.2500000019</v>
          </cell>
          <cell r="W14">
            <v>1301105.8480000002</v>
          </cell>
        </row>
        <row r="15">
          <cell r="L15">
            <v>6983224.9100000262</v>
          </cell>
          <cell r="R15">
            <v>6284902.420000026</v>
          </cell>
          <cell r="W15">
            <v>1407818.1440000001</v>
          </cell>
        </row>
        <row r="16">
          <cell r="L16">
            <v>6198075.8400000036</v>
          </cell>
          <cell r="R16">
            <v>5578268.2600000035</v>
          </cell>
          <cell r="W16">
            <v>1249532.0880000002</v>
          </cell>
        </row>
      </sheetData>
      <sheetData sheetId="11">
        <row r="5">
          <cell r="L5">
            <v>1142004.6600000039</v>
          </cell>
          <cell r="R5">
            <v>1027804.1900000039</v>
          </cell>
          <cell r="W5">
            <v>164448.67200000002</v>
          </cell>
        </row>
        <row r="6">
          <cell r="L6">
            <v>1457316.1000000015</v>
          </cell>
          <cell r="R6">
            <v>1311584.4900000016</v>
          </cell>
          <cell r="W6">
            <v>209853.52000000002</v>
          </cell>
        </row>
        <row r="7">
          <cell r="L7">
            <v>1659785.9299999997</v>
          </cell>
          <cell r="R7">
            <v>1493807.3399999996</v>
          </cell>
          <cell r="W7">
            <v>239009.17599999998</v>
          </cell>
        </row>
        <row r="8">
          <cell r="L8">
            <v>1399470.6299999952</v>
          </cell>
          <cell r="R8">
            <v>1259523.5699999952</v>
          </cell>
          <cell r="W8">
            <v>219007.288</v>
          </cell>
        </row>
        <row r="9">
          <cell r="L9">
            <v>1363222.5100000054</v>
          </cell>
          <cell r="R9">
            <v>1226900.2600000054</v>
          </cell>
          <cell r="W9">
            <v>215934.448</v>
          </cell>
        </row>
        <row r="10">
          <cell r="L10">
            <v>1399357.1399999969</v>
          </cell>
          <cell r="R10">
            <v>1259421.4199999969</v>
          </cell>
          <cell r="W10">
            <v>221658.16800000003</v>
          </cell>
        </row>
        <row r="11">
          <cell r="L11">
            <v>1330504.6699999943</v>
          </cell>
          <cell r="R11">
            <v>1197454.2099999944</v>
          </cell>
          <cell r="W11">
            <v>223175.86400000003</v>
          </cell>
        </row>
        <row r="12">
          <cell r="L12">
            <v>1367009.9100000039</v>
          </cell>
          <cell r="R12">
            <v>1230308.9100000039</v>
          </cell>
          <cell r="W12">
            <v>236328.18400000001</v>
          </cell>
        </row>
        <row r="13">
          <cell r="L13">
            <v>1879841.5199999958</v>
          </cell>
          <cell r="R13">
            <v>1691857.3699999959</v>
          </cell>
          <cell r="W13">
            <v>351906.33600000001</v>
          </cell>
        </row>
        <row r="14">
          <cell r="L14">
            <v>2158314.1999999955</v>
          </cell>
          <cell r="R14">
            <v>1942482.7799999956</v>
          </cell>
          <cell r="W14">
            <v>430294.72800000006</v>
          </cell>
        </row>
        <row r="15">
          <cell r="L15">
            <v>2099722.0799999982</v>
          </cell>
          <cell r="R15">
            <v>1889749.8699999982</v>
          </cell>
          <cell r="W15">
            <v>423303.96799999999</v>
          </cell>
        </row>
        <row r="16">
          <cell r="L16">
            <v>1837170.75</v>
          </cell>
          <cell r="R16">
            <v>1653453.68</v>
          </cell>
          <cell r="W16">
            <v>370373.62400000007</v>
          </cell>
        </row>
      </sheetData>
      <sheetData sheetId="12">
        <row r="5">
          <cell r="L5">
            <v>8584852.660000002</v>
          </cell>
          <cell r="R5">
            <v>7726367.3900000025</v>
          </cell>
          <cell r="W5">
            <v>1295840.6640000001</v>
          </cell>
        </row>
        <row r="6">
          <cell r="L6">
            <v>8202841.9500000235</v>
          </cell>
          <cell r="R6">
            <v>7382557.760000024</v>
          </cell>
          <cell r="W6">
            <v>1544558.5760000001</v>
          </cell>
        </row>
        <row r="7">
          <cell r="L7">
            <v>9124662.2499999832</v>
          </cell>
          <cell r="R7">
            <v>8212196.0199999828</v>
          </cell>
          <cell r="W7">
            <v>1839531.9120000002</v>
          </cell>
        </row>
        <row r="8">
          <cell r="L8">
            <v>8320164.9399999902</v>
          </cell>
          <cell r="R8">
            <v>7488148.4499999899</v>
          </cell>
          <cell r="W8">
            <v>1677345.2560000001</v>
          </cell>
        </row>
        <row r="9">
          <cell r="L9">
            <v>8704205.2099999841</v>
          </cell>
          <cell r="R9">
            <v>7833784.6899999846</v>
          </cell>
          <cell r="W9">
            <v>1754767.7680000002</v>
          </cell>
        </row>
        <row r="10">
          <cell r="L10">
            <v>8875747.0700000059</v>
          </cell>
          <cell r="R10">
            <v>7988172.3600000059</v>
          </cell>
          <cell r="W10">
            <v>1789350.608</v>
          </cell>
        </row>
        <row r="11">
          <cell r="L11">
            <v>9141890.7899999749</v>
          </cell>
          <cell r="R11">
            <v>8227701.7099999748</v>
          </cell>
          <cell r="W11">
            <v>1843005.1840000001</v>
          </cell>
        </row>
        <row r="12">
          <cell r="L12">
            <v>10541446.439999985</v>
          </cell>
          <cell r="R12">
            <v>9487301.799999984</v>
          </cell>
          <cell r="W12">
            <v>2125155.6</v>
          </cell>
        </row>
        <row r="13">
          <cell r="L13">
            <v>9553376.3399999868</v>
          </cell>
          <cell r="R13">
            <v>8598038.709999986</v>
          </cell>
          <cell r="W13">
            <v>1925960.672</v>
          </cell>
        </row>
        <row r="14">
          <cell r="L14">
            <v>10632070.350000037</v>
          </cell>
          <cell r="R14">
            <v>9568863.3100000359</v>
          </cell>
          <cell r="W14">
            <v>2143425.3840000001</v>
          </cell>
        </row>
        <row r="15">
          <cell r="L15">
            <v>10716421.569999987</v>
          </cell>
          <cell r="R15">
            <v>9644779.4099999871</v>
          </cell>
          <cell r="W15">
            <v>2160430.5920000002</v>
          </cell>
        </row>
        <row r="16">
          <cell r="L16">
            <v>11489990.930000009</v>
          </cell>
          <cell r="R16">
            <v>10340991.840000009</v>
          </cell>
          <cell r="W16">
            <v>2316382.1760000004</v>
          </cell>
        </row>
      </sheetData>
      <sheetData sheetId="13">
        <row r="5">
          <cell r="L5">
            <v>3643776.450000003</v>
          </cell>
          <cell r="R5">
            <v>3279398.8000000031</v>
          </cell>
          <cell r="W5">
            <v>524703.80800000008</v>
          </cell>
        </row>
        <row r="6">
          <cell r="L6">
            <v>2890893.5199999958</v>
          </cell>
          <cell r="R6">
            <v>2601804.1699999957</v>
          </cell>
          <cell r="W6">
            <v>446387.91200000001</v>
          </cell>
        </row>
        <row r="7">
          <cell r="L7">
            <v>3066993.150000006</v>
          </cell>
          <cell r="R7">
            <v>2760293.8300000061</v>
          </cell>
          <cell r="W7">
            <v>496075.66399999999</v>
          </cell>
        </row>
        <row r="8">
          <cell r="L8">
            <v>2783651.200000003</v>
          </cell>
          <cell r="R8">
            <v>2505286.0900000031</v>
          </cell>
          <cell r="W8">
            <v>499363.45600000001</v>
          </cell>
        </row>
        <row r="9">
          <cell r="L9">
            <v>2994495.5699999928</v>
          </cell>
          <cell r="R9">
            <v>2695046.0099999928</v>
          </cell>
          <cell r="W9">
            <v>590038.83200000005</v>
          </cell>
        </row>
        <row r="10">
          <cell r="L10">
            <v>2804929.5100000054</v>
          </cell>
          <cell r="R10">
            <v>2524436.5600000052</v>
          </cell>
          <cell r="W10">
            <v>565473.79200000002</v>
          </cell>
        </row>
        <row r="11">
          <cell r="L11">
            <v>2976648.7800000012</v>
          </cell>
          <cell r="R11">
            <v>2678983.9000000013</v>
          </cell>
          <cell r="W11">
            <v>600092.39199999999</v>
          </cell>
        </row>
        <row r="12">
          <cell r="L12">
            <v>3012568.4200000018</v>
          </cell>
          <cell r="R12">
            <v>2711311.5800000019</v>
          </cell>
          <cell r="W12">
            <v>607333.79200000002</v>
          </cell>
        </row>
        <row r="13">
          <cell r="L13">
            <v>2595246.799999997</v>
          </cell>
          <cell r="R13">
            <v>2335722.1199999969</v>
          </cell>
          <cell r="W13">
            <v>523201.75199999998</v>
          </cell>
        </row>
        <row r="14">
          <cell r="L14">
            <v>2549725.6099999994</v>
          </cell>
          <cell r="R14">
            <v>2294753.0499999993</v>
          </cell>
          <cell r="W14">
            <v>514024.68</v>
          </cell>
        </row>
        <row r="15">
          <cell r="L15">
            <v>2573932.2800000012</v>
          </cell>
          <cell r="R15">
            <v>2316539.0500000012</v>
          </cell>
          <cell r="W15">
            <v>518904.74400000006</v>
          </cell>
        </row>
        <row r="16">
          <cell r="L16">
            <v>3086193.7599999905</v>
          </cell>
          <cell r="R16">
            <v>2777574.3799999906</v>
          </cell>
          <cell r="W16">
            <v>622176.66399999999</v>
          </cell>
        </row>
      </sheetData>
      <sheetData sheetId="14">
        <row r="5">
          <cell r="L5">
            <v>28935991.920000028</v>
          </cell>
          <cell r="R5">
            <v>26042392.730000027</v>
          </cell>
          <cell r="W5">
            <v>4628308.9720000001</v>
          </cell>
        </row>
        <row r="6">
          <cell r="L6">
            <v>29473945.88000007</v>
          </cell>
          <cell r="R6">
            <v>26526551.29000007</v>
          </cell>
          <cell r="W6">
            <v>5199204.0520000001</v>
          </cell>
        </row>
        <row r="7">
          <cell r="L7">
            <v>34163857.910000041</v>
          </cell>
          <cell r="R7">
            <v>30747472.120000042</v>
          </cell>
          <cell r="W7">
            <v>6026504.5329999989</v>
          </cell>
        </row>
        <row r="8">
          <cell r="L8">
            <v>31301620.290000059</v>
          </cell>
          <cell r="R8">
            <v>28171458.260000058</v>
          </cell>
          <cell r="W8">
            <v>5521605.8169999998</v>
          </cell>
        </row>
        <row r="9">
          <cell r="L9">
            <v>29952090.050000008</v>
          </cell>
          <cell r="R9">
            <v>26956881.040000007</v>
          </cell>
          <cell r="W9">
            <v>5283548.6830000002</v>
          </cell>
        </row>
        <row r="10">
          <cell r="L10">
            <v>29067900.960000042</v>
          </cell>
          <cell r="R10">
            <v>26161110.870000042</v>
          </cell>
          <cell r="W10">
            <v>5127577.7280000001</v>
          </cell>
        </row>
        <row r="11">
          <cell r="L11">
            <v>30295563.059999909</v>
          </cell>
          <cell r="R11">
            <v>27266006.749999911</v>
          </cell>
          <cell r="W11">
            <v>5344137.3229999999</v>
          </cell>
        </row>
        <row r="12">
          <cell r="L12">
            <v>33198638.199999966</v>
          </cell>
          <cell r="R12">
            <v>29878774.369999968</v>
          </cell>
          <cell r="W12">
            <v>5856239.7740000002</v>
          </cell>
        </row>
        <row r="13">
          <cell r="L13">
            <v>35153548.030000038</v>
          </cell>
          <cell r="R13">
            <v>31638193.210000038</v>
          </cell>
          <cell r="W13">
            <v>6201085.8699999992</v>
          </cell>
        </row>
        <row r="14">
          <cell r="L14">
            <v>36952740.130000018</v>
          </cell>
          <cell r="R14">
            <v>33257466.090000018</v>
          </cell>
          <cell r="W14">
            <v>6518463.3499999996</v>
          </cell>
        </row>
        <row r="15">
          <cell r="L15">
            <v>43938781.149999931</v>
          </cell>
          <cell r="R15">
            <v>39544903.069999933</v>
          </cell>
          <cell r="W15">
            <v>7750801.0019999994</v>
          </cell>
        </row>
        <row r="16">
          <cell r="L16">
            <v>42940198.629999936</v>
          </cell>
          <cell r="R16">
            <v>38646178.639999934</v>
          </cell>
          <cell r="W16">
            <v>7574651.0139999995</v>
          </cell>
        </row>
      </sheetData>
      <sheetData sheetId="15">
        <row r="5">
          <cell r="L5">
            <v>52837064.519999981</v>
          </cell>
          <cell r="R5">
            <v>47553358.069999978</v>
          </cell>
          <cell r="W5">
            <v>8844458.182</v>
          </cell>
        </row>
        <row r="6">
          <cell r="L6">
            <v>48444735.359999895</v>
          </cell>
          <cell r="R6">
            <v>43600261.819999896</v>
          </cell>
          <cell r="W6">
            <v>8545651.3169999998</v>
          </cell>
        </row>
        <row r="7">
          <cell r="L7">
            <v>56249485.869999886</v>
          </cell>
          <cell r="R7">
            <v>50624537.279999882</v>
          </cell>
          <cell r="W7">
            <v>9922409.3079999983</v>
          </cell>
        </row>
        <row r="8">
          <cell r="L8">
            <v>51229892.149999857</v>
          </cell>
          <cell r="R8">
            <v>46106902.939999856</v>
          </cell>
          <cell r="W8">
            <v>9036952.9739999995</v>
          </cell>
        </row>
        <row r="9">
          <cell r="L9">
            <v>47397075.029999971</v>
          </cell>
          <cell r="R9">
            <v>42657367.529999971</v>
          </cell>
          <cell r="W9">
            <v>8360844.0369999995</v>
          </cell>
        </row>
        <row r="10">
          <cell r="L10">
            <v>49206667.50999999</v>
          </cell>
          <cell r="R10">
            <v>44286000.75999999</v>
          </cell>
          <cell r="W10">
            <v>8680056.1469999999</v>
          </cell>
        </row>
        <row r="11">
          <cell r="L11">
            <v>48978468.359999895</v>
          </cell>
          <cell r="R11">
            <v>44080621.519999892</v>
          </cell>
          <cell r="W11">
            <v>8639801.8209999986</v>
          </cell>
        </row>
        <row r="12">
          <cell r="L12">
            <v>44038643.700000048</v>
          </cell>
          <cell r="R12">
            <v>39634779.33000005</v>
          </cell>
          <cell r="W12">
            <v>7768416.7470000004</v>
          </cell>
        </row>
        <row r="13">
          <cell r="L13">
            <v>48649281.150000095</v>
          </cell>
          <cell r="R13">
            <v>43784353.030000098</v>
          </cell>
          <cell r="W13">
            <v>8581733.1949999984</v>
          </cell>
        </row>
        <row r="14">
          <cell r="L14">
            <v>45629494</v>
          </cell>
          <cell r="R14">
            <v>41066544.600000001</v>
          </cell>
          <cell r="W14">
            <v>8049042.7429999998</v>
          </cell>
        </row>
        <row r="15">
          <cell r="L15">
            <v>46715961.799999952</v>
          </cell>
          <cell r="R15">
            <v>42044365.619999953</v>
          </cell>
          <cell r="W15">
            <v>8240695.6589999991</v>
          </cell>
        </row>
        <row r="16">
          <cell r="L16">
            <v>47017753.710000038</v>
          </cell>
          <cell r="R16">
            <v>42315978.340000041</v>
          </cell>
          <cell r="W16">
            <v>8293931.7509999992</v>
          </cell>
        </row>
      </sheetData>
      <sheetData sheetId="16">
        <row r="5">
          <cell r="L5">
            <v>3534627.8200000017</v>
          </cell>
          <cell r="R5">
            <v>3181165.0400000019</v>
          </cell>
          <cell r="W5">
            <v>508986.40800000005</v>
          </cell>
        </row>
        <row r="6">
          <cell r="L6">
            <v>3399347.7199999988</v>
          </cell>
          <cell r="R6">
            <v>3059412.9499999988</v>
          </cell>
          <cell r="W6">
            <v>525355.32000000007</v>
          </cell>
        </row>
        <row r="7">
          <cell r="L7">
            <v>3802653.8100000024</v>
          </cell>
          <cell r="R7">
            <v>3422388.4200000023</v>
          </cell>
          <cell r="W7">
            <v>628947.82400000002</v>
          </cell>
        </row>
        <row r="8">
          <cell r="L8">
            <v>3440827.5</v>
          </cell>
          <cell r="R8">
            <v>3096744.75</v>
          </cell>
          <cell r="W8">
            <v>650885.75199999998</v>
          </cell>
        </row>
        <row r="9">
          <cell r="L9">
            <v>3689233.3900000006</v>
          </cell>
          <cell r="R9">
            <v>3320310.0600000005</v>
          </cell>
          <cell r="W9">
            <v>743749.45600000001</v>
          </cell>
        </row>
        <row r="10">
          <cell r="L10">
            <v>3088398.75</v>
          </cell>
          <cell r="R10">
            <v>2779558.87</v>
          </cell>
          <cell r="W10">
            <v>622621.18400000001</v>
          </cell>
        </row>
        <row r="11">
          <cell r="L11">
            <v>3406547.9099999964</v>
          </cell>
          <cell r="R11">
            <v>3065893.1199999964</v>
          </cell>
          <cell r="W11">
            <v>686760.05599999998</v>
          </cell>
        </row>
        <row r="12">
          <cell r="L12">
            <v>3171860.2199999988</v>
          </cell>
          <cell r="R12">
            <v>2854674.1999999988</v>
          </cell>
          <cell r="W12">
            <v>639447.02400000009</v>
          </cell>
        </row>
        <row r="13">
          <cell r="L13">
            <v>3155327.1300000101</v>
          </cell>
          <cell r="R13">
            <v>2839794.4100000104</v>
          </cell>
          <cell r="W13">
            <v>636113.95200000005</v>
          </cell>
        </row>
        <row r="14">
          <cell r="L14">
            <v>3298955.1100000143</v>
          </cell>
          <cell r="R14">
            <v>2969059.6000000145</v>
          </cell>
          <cell r="W14">
            <v>665069.35199999996</v>
          </cell>
        </row>
        <row r="15">
          <cell r="L15">
            <v>3164881.4099999964</v>
          </cell>
          <cell r="R15">
            <v>2848393.2699999963</v>
          </cell>
          <cell r="W15">
            <v>638040.09600000002</v>
          </cell>
        </row>
        <row r="16">
          <cell r="L16">
            <v>3463625.2099999934</v>
          </cell>
          <cell r="R16">
            <v>3117262.6899999934</v>
          </cell>
          <cell r="W16">
            <v>698266.84000000008</v>
          </cell>
        </row>
      </sheetData>
      <sheetData sheetId="17">
        <row r="5">
          <cell r="L5">
            <v>4589124.9299999923</v>
          </cell>
          <cell r="R5">
            <v>4130212.439999992</v>
          </cell>
          <cell r="W5">
            <v>662917.39199999999</v>
          </cell>
        </row>
        <row r="6">
          <cell r="L6">
            <v>5413521.0900000036</v>
          </cell>
          <cell r="R6">
            <v>4872168.9800000032</v>
          </cell>
          <cell r="W6">
            <v>873539.84000000008</v>
          </cell>
        </row>
        <row r="7">
          <cell r="L7">
            <v>4736575.599999994</v>
          </cell>
          <cell r="R7">
            <v>4262918.0399999944</v>
          </cell>
          <cell r="W7">
            <v>890969.84800000011</v>
          </cell>
        </row>
        <row r="8">
          <cell r="L8">
            <v>5711353.6100000143</v>
          </cell>
          <cell r="R8">
            <v>5140218.250000014</v>
          </cell>
          <cell r="W8">
            <v>1151408.888</v>
          </cell>
        </row>
        <row r="9">
          <cell r="L9">
            <v>4982746.349999994</v>
          </cell>
          <cell r="R9">
            <v>4484471.7099999944</v>
          </cell>
          <cell r="W9">
            <v>1004521.6640000001</v>
          </cell>
        </row>
        <row r="10">
          <cell r="L10">
            <v>4808954.8500000089</v>
          </cell>
          <cell r="R10">
            <v>5277750.1900000088</v>
          </cell>
          <cell r="W10">
            <v>1182216.04</v>
          </cell>
        </row>
        <row r="11">
          <cell r="L11">
            <v>3870268.5800000131</v>
          </cell>
          <cell r="R11">
            <v>3483241.7200000132</v>
          </cell>
          <cell r="W11">
            <v>780246.14400000009</v>
          </cell>
        </row>
        <row r="12">
          <cell r="L12">
            <v>4655880.9399999976</v>
          </cell>
          <cell r="R12">
            <v>4371427.3099999977</v>
          </cell>
          <cell r="W12">
            <v>979199.72</v>
          </cell>
        </row>
        <row r="13">
          <cell r="L13">
            <v>4111094.6099999994</v>
          </cell>
          <cell r="R13">
            <v>3699985.1499999994</v>
          </cell>
          <cell r="W13">
            <v>828796.67200000002</v>
          </cell>
        </row>
        <row r="14">
          <cell r="L14">
            <v>3213006.4800000042</v>
          </cell>
          <cell r="R14">
            <v>2891705.8300000043</v>
          </cell>
          <cell r="W14">
            <v>647742.10400000005</v>
          </cell>
        </row>
        <row r="15">
          <cell r="L15">
            <v>2772675.5</v>
          </cell>
          <cell r="R15">
            <v>2495407.9500000002</v>
          </cell>
          <cell r="W15">
            <v>558971.38399999996</v>
          </cell>
        </row>
        <row r="16">
          <cell r="L16">
            <v>3143813.2699999958</v>
          </cell>
          <cell r="R16">
            <v>2829431.9399999958</v>
          </cell>
          <cell r="W16">
            <v>633792.75199999998</v>
          </cell>
        </row>
      </sheetData>
      <sheetData sheetId="18">
        <row r="5">
          <cell r="L5">
            <v>2425924.4699999988</v>
          </cell>
          <cell r="R5">
            <v>2183332.0199999986</v>
          </cell>
          <cell r="W5">
            <v>349333.12000000005</v>
          </cell>
        </row>
        <row r="6">
          <cell r="L6">
            <v>2526425.799999997</v>
          </cell>
          <cell r="R6">
            <v>2200342.5999999968</v>
          </cell>
          <cell r="W6">
            <v>358193.60800000001</v>
          </cell>
        </row>
        <row r="7">
          <cell r="L7">
            <v>2947428.5599999875</v>
          </cell>
          <cell r="R7">
            <v>2652685.7099999874</v>
          </cell>
          <cell r="W7">
            <v>466872.68800000002</v>
          </cell>
        </row>
        <row r="8">
          <cell r="L8">
            <v>2664993.9900000021</v>
          </cell>
          <cell r="R8">
            <v>2395494.5900000022</v>
          </cell>
          <cell r="W8">
            <v>444516.72800000006</v>
          </cell>
        </row>
        <row r="9">
          <cell r="L9">
            <v>2457865.5700000077</v>
          </cell>
          <cell r="R9">
            <v>2212079.0100000077</v>
          </cell>
          <cell r="W9">
            <v>451022.11200000002</v>
          </cell>
        </row>
        <row r="10">
          <cell r="L10">
            <v>3003240.8199999928</v>
          </cell>
          <cell r="R10">
            <v>2702916.7399999928</v>
          </cell>
          <cell r="W10">
            <v>599756.29599999997</v>
          </cell>
        </row>
        <row r="11">
          <cell r="L11">
            <v>2727427.3900000006</v>
          </cell>
          <cell r="R11">
            <v>2454684.6500000004</v>
          </cell>
          <cell r="W11">
            <v>549849.36</v>
          </cell>
        </row>
        <row r="12">
          <cell r="L12">
            <v>2599680.5199999958</v>
          </cell>
          <cell r="R12">
            <v>2339712.469999996</v>
          </cell>
          <cell r="W12">
            <v>524095.592</v>
          </cell>
        </row>
        <row r="13">
          <cell r="L13">
            <v>2708371.150000006</v>
          </cell>
          <cell r="R13">
            <v>2437534.0300000058</v>
          </cell>
          <cell r="W13">
            <v>546007.62400000007</v>
          </cell>
        </row>
        <row r="14">
          <cell r="L14">
            <v>2982075.75</v>
          </cell>
          <cell r="R14">
            <v>2683868.1800000002</v>
          </cell>
          <cell r="W14">
            <v>601186.47199999995</v>
          </cell>
        </row>
        <row r="15">
          <cell r="L15">
            <v>3033123.2299999893</v>
          </cell>
          <cell r="R15">
            <v>2729810.9099999894</v>
          </cell>
          <cell r="W15">
            <v>611477.64</v>
          </cell>
        </row>
        <row r="16">
          <cell r="L16">
            <v>3161655.6800000072</v>
          </cell>
          <cell r="R16">
            <v>2845490.1100000073</v>
          </cell>
          <cell r="W16">
            <v>637389.78399999999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B426-D9DB-43CD-8213-247E855BE5CA}">
  <dimension ref="A1:BP27"/>
  <sheetViews>
    <sheetView tabSelected="1" topLeftCell="AK1" zoomScaleNormal="100" workbookViewId="0"/>
  </sheetViews>
  <sheetFormatPr defaultColWidth="12.85546875" defaultRowHeight="15" x14ac:dyDescent="0.25"/>
  <cols>
    <col min="1" max="1" width="15.85546875" customWidth="1"/>
    <col min="2" max="3" width="14.5703125" customWidth="1"/>
    <col min="4" max="4" width="14.5703125" bestFit="1" customWidth="1"/>
    <col min="5" max="6" width="14.42578125" bestFit="1" customWidth="1"/>
    <col min="7" max="10" width="13.7109375" customWidth="1"/>
    <col min="11" max="12" width="14.42578125" bestFit="1" customWidth="1"/>
    <col min="13" max="31" width="13.7109375" customWidth="1"/>
    <col min="32" max="32" width="14.5703125" bestFit="1" customWidth="1"/>
    <col min="33" max="46" width="13.7109375" customWidth="1"/>
    <col min="47" max="48" width="15.85546875" bestFit="1" customWidth="1"/>
    <col min="49" max="49" width="14.42578125" bestFit="1" customWidth="1"/>
    <col min="50" max="51" width="14.5703125" style="33" bestFit="1" customWidth="1"/>
  </cols>
  <sheetData>
    <row r="1" spans="1:51" ht="19.5" thickBot="1" x14ac:dyDescent="0.35">
      <c r="A1" s="5"/>
      <c r="B1" s="55" t="s">
        <v>81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 t="s">
        <v>81</v>
      </c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 t="s">
        <v>81</v>
      </c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8"/>
    </row>
    <row r="2" spans="1:51" s="25" customFormat="1" ht="50.25" customHeight="1" thickBot="1" x14ac:dyDescent="0.3">
      <c r="A2" s="31" t="s">
        <v>0</v>
      </c>
      <c r="B2" s="59" t="s">
        <v>1</v>
      </c>
      <c r="C2" s="59"/>
      <c r="D2" s="59"/>
      <c r="E2" s="60" t="s">
        <v>2</v>
      </c>
      <c r="F2" s="60"/>
      <c r="G2" s="60"/>
      <c r="H2" s="61" t="s">
        <v>3</v>
      </c>
      <c r="I2" s="61"/>
      <c r="J2" s="61"/>
      <c r="K2" s="62" t="s">
        <v>4</v>
      </c>
      <c r="L2" s="62"/>
      <c r="M2" s="62"/>
      <c r="N2" s="63" t="s">
        <v>74</v>
      </c>
      <c r="O2" s="64"/>
      <c r="P2" s="65"/>
      <c r="Q2" s="66" t="s">
        <v>5</v>
      </c>
      <c r="R2" s="66"/>
      <c r="S2" s="66"/>
      <c r="T2" s="67" t="s">
        <v>64</v>
      </c>
      <c r="U2" s="67"/>
      <c r="V2" s="67"/>
      <c r="W2" s="68" t="s">
        <v>82</v>
      </c>
      <c r="X2" s="68"/>
      <c r="Y2" s="68"/>
      <c r="Z2" s="69" t="s">
        <v>6</v>
      </c>
      <c r="AA2" s="69"/>
      <c r="AB2" s="69"/>
      <c r="AC2" s="70" t="s">
        <v>69</v>
      </c>
      <c r="AD2" s="70"/>
      <c r="AE2" s="70"/>
      <c r="AF2" s="71" t="s">
        <v>7</v>
      </c>
      <c r="AG2" s="71"/>
      <c r="AH2" s="71"/>
      <c r="AI2" s="72" t="s">
        <v>55</v>
      </c>
      <c r="AJ2" s="72"/>
      <c r="AK2" s="72"/>
      <c r="AL2" s="53" t="s">
        <v>57</v>
      </c>
      <c r="AM2" s="53"/>
      <c r="AN2" s="54"/>
      <c r="AO2" s="73" t="s">
        <v>75</v>
      </c>
      <c r="AP2" s="73"/>
      <c r="AQ2" s="74"/>
      <c r="AR2" s="75" t="s">
        <v>8</v>
      </c>
      <c r="AS2" s="75"/>
      <c r="AT2" s="76"/>
      <c r="AU2" s="77" t="s">
        <v>9</v>
      </c>
      <c r="AV2" s="78"/>
      <c r="AW2" s="79"/>
      <c r="AX2" s="86" t="s">
        <v>60</v>
      </c>
      <c r="AY2" s="89" t="s">
        <v>67</v>
      </c>
    </row>
    <row r="3" spans="1:51" s="25" customFormat="1" ht="15.75" hidden="1" thickBot="1" x14ac:dyDescent="0.3">
      <c r="A3" s="31" t="s">
        <v>10</v>
      </c>
      <c r="B3" s="59" t="s">
        <v>11</v>
      </c>
      <c r="C3" s="59"/>
      <c r="D3" s="59"/>
      <c r="E3" s="60" t="s">
        <v>2</v>
      </c>
      <c r="F3" s="60"/>
      <c r="G3" s="60"/>
      <c r="H3" s="61" t="s">
        <v>12</v>
      </c>
      <c r="I3" s="61"/>
      <c r="J3" s="61"/>
      <c r="K3" s="62" t="s">
        <v>13</v>
      </c>
      <c r="L3" s="62"/>
      <c r="M3" s="62"/>
      <c r="N3" s="63" t="s">
        <v>72</v>
      </c>
      <c r="O3" s="64"/>
      <c r="P3" s="65"/>
      <c r="Q3" s="66" t="s">
        <v>14</v>
      </c>
      <c r="R3" s="66"/>
      <c r="S3" s="66"/>
      <c r="T3" s="67" t="s">
        <v>65</v>
      </c>
      <c r="U3" s="67"/>
      <c r="V3" s="67"/>
      <c r="W3" s="68" t="s">
        <v>15</v>
      </c>
      <c r="X3" s="68"/>
      <c r="Y3" s="68"/>
      <c r="Z3" s="69" t="s">
        <v>16</v>
      </c>
      <c r="AA3" s="69"/>
      <c r="AB3" s="69"/>
      <c r="AC3" s="70" t="s">
        <v>70</v>
      </c>
      <c r="AD3" s="70"/>
      <c r="AE3" s="70"/>
      <c r="AF3" s="71" t="s">
        <v>17</v>
      </c>
      <c r="AG3" s="71"/>
      <c r="AH3" s="71"/>
      <c r="AI3" s="72" t="s">
        <v>18</v>
      </c>
      <c r="AJ3" s="72"/>
      <c r="AK3" s="72"/>
      <c r="AL3" s="53" t="s">
        <v>58</v>
      </c>
      <c r="AM3" s="53"/>
      <c r="AN3" s="54"/>
      <c r="AO3" s="73" t="s">
        <v>76</v>
      </c>
      <c r="AP3" s="73"/>
      <c r="AQ3" s="74"/>
      <c r="AR3" s="75" t="s">
        <v>19</v>
      </c>
      <c r="AS3" s="75"/>
      <c r="AT3" s="76"/>
      <c r="AU3" s="80"/>
      <c r="AV3" s="81"/>
      <c r="AW3" s="82"/>
      <c r="AX3" s="87"/>
      <c r="AY3" s="90"/>
    </row>
    <row r="4" spans="1:51" s="25" customFormat="1" ht="15.75" hidden="1" thickBot="1" x14ac:dyDescent="0.3">
      <c r="A4" s="31" t="s">
        <v>20</v>
      </c>
      <c r="B4" s="59" t="s">
        <v>21</v>
      </c>
      <c r="C4" s="59"/>
      <c r="D4" s="59"/>
      <c r="E4" s="60" t="s">
        <v>22</v>
      </c>
      <c r="F4" s="60"/>
      <c r="G4" s="60"/>
      <c r="H4" s="61" t="s">
        <v>23</v>
      </c>
      <c r="I4" s="61"/>
      <c r="J4" s="61"/>
      <c r="K4" s="62" t="s">
        <v>24</v>
      </c>
      <c r="L4" s="62"/>
      <c r="M4" s="62"/>
      <c r="N4" s="63" t="s">
        <v>73</v>
      </c>
      <c r="O4" s="64"/>
      <c r="P4" s="65"/>
      <c r="Q4" s="66" t="s">
        <v>25</v>
      </c>
      <c r="R4" s="66"/>
      <c r="S4" s="66"/>
      <c r="T4" s="67" t="s">
        <v>66</v>
      </c>
      <c r="U4" s="67"/>
      <c r="V4" s="67"/>
      <c r="W4" s="68" t="s">
        <v>26</v>
      </c>
      <c r="X4" s="68"/>
      <c r="Y4" s="68"/>
      <c r="Z4" s="69" t="s">
        <v>27</v>
      </c>
      <c r="AA4" s="69"/>
      <c r="AB4" s="69"/>
      <c r="AC4" s="70" t="s">
        <v>71</v>
      </c>
      <c r="AD4" s="70"/>
      <c r="AE4" s="70"/>
      <c r="AF4" s="71" t="s">
        <v>28</v>
      </c>
      <c r="AG4" s="71"/>
      <c r="AH4" s="71"/>
      <c r="AI4" s="72" t="s">
        <v>29</v>
      </c>
      <c r="AJ4" s="72"/>
      <c r="AK4" s="72"/>
      <c r="AL4" s="53" t="s">
        <v>59</v>
      </c>
      <c r="AM4" s="53"/>
      <c r="AN4" s="54"/>
      <c r="AO4" s="73" t="s">
        <v>77</v>
      </c>
      <c r="AP4" s="73"/>
      <c r="AQ4" s="74"/>
      <c r="AR4" s="75" t="s">
        <v>30</v>
      </c>
      <c r="AS4" s="75"/>
      <c r="AT4" s="76"/>
      <c r="AU4" s="80"/>
      <c r="AV4" s="81"/>
      <c r="AW4" s="82"/>
      <c r="AX4" s="87"/>
      <c r="AY4" s="90"/>
    </row>
    <row r="5" spans="1:51" s="25" customFormat="1" ht="24.75" thickBot="1" x14ac:dyDescent="0.3">
      <c r="A5" s="32" t="s">
        <v>56</v>
      </c>
      <c r="B5" s="98">
        <v>44218</v>
      </c>
      <c r="C5" s="99"/>
      <c r="D5" s="100"/>
      <c r="E5" s="101">
        <v>44218</v>
      </c>
      <c r="F5" s="102"/>
      <c r="G5" s="103"/>
      <c r="H5" s="104">
        <v>44228</v>
      </c>
      <c r="I5" s="105"/>
      <c r="J5" s="106"/>
      <c r="K5" s="107">
        <v>44218</v>
      </c>
      <c r="L5" s="108"/>
      <c r="M5" s="109"/>
      <c r="N5" s="110">
        <v>44389</v>
      </c>
      <c r="O5" s="111"/>
      <c r="P5" s="112"/>
      <c r="Q5" s="113">
        <v>44218</v>
      </c>
      <c r="R5" s="114"/>
      <c r="S5" s="115"/>
      <c r="T5" s="116">
        <v>44309</v>
      </c>
      <c r="U5" s="117"/>
      <c r="V5" s="118"/>
      <c r="W5" s="130">
        <v>44218</v>
      </c>
      <c r="X5" s="131"/>
      <c r="Y5" s="132"/>
      <c r="Z5" s="133">
        <v>44218</v>
      </c>
      <c r="AA5" s="134"/>
      <c r="AB5" s="135"/>
      <c r="AC5" s="136">
        <v>44320</v>
      </c>
      <c r="AD5" s="137"/>
      <c r="AE5" s="138"/>
      <c r="AF5" s="119">
        <v>44218</v>
      </c>
      <c r="AG5" s="120"/>
      <c r="AH5" s="121"/>
      <c r="AI5" s="122">
        <v>44225</v>
      </c>
      <c r="AJ5" s="123"/>
      <c r="AK5" s="124"/>
      <c r="AL5" s="125">
        <v>44242</v>
      </c>
      <c r="AM5" s="126"/>
      <c r="AN5" s="127"/>
      <c r="AO5" s="92">
        <v>44665</v>
      </c>
      <c r="AP5" s="93"/>
      <c r="AQ5" s="94"/>
      <c r="AR5" s="95">
        <v>44218</v>
      </c>
      <c r="AS5" s="96"/>
      <c r="AT5" s="97"/>
      <c r="AU5" s="83"/>
      <c r="AV5" s="84"/>
      <c r="AW5" s="85"/>
      <c r="AX5" s="88"/>
      <c r="AY5" s="91"/>
    </row>
    <row r="6" spans="1:51" s="23" customFormat="1" ht="51.75" thickBot="1" x14ac:dyDescent="0.2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ht="13.5" thickBot="1" x14ac:dyDescent="0.25">
      <c r="A7" s="28" t="s">
        <v>36</v>
      </c>
      <c r="B7" s="11">
        <f>'[1]MGM Grand Detroit'!L5</f>
        <v>48330363.930000067</v>
      </c>
      <c r="C7" s="12">
        <f>'[1]MGM Grand Detroit'!R5</f>
        <v>43497327.540000066</v>
      </c>
      <c r="D7" s="13">
        <f>'[1]MGM Grand Detroit'!W5</f>
        <v>8049476.1969999997</v>
      </c>
      <c r="E7" s="11">
        <f>'[1]MotorCity Casino'!L5</f>
        <v>42916209.189999953</v>
      </c>
      <c r="F7" s="14">
        <f>'[1]MotorCity Casino'!R5</f>
        <v>38630064.80999995</v>
      </c>
      <c r="G7" s="13">
        <f>'[1]MotorCity Casino'!W5</f>
        <v>7095492.7050000001</v>
      </c>
      <c r="H7" s="11">
        <f>[1]Greektown_Penn!L5</f>
        <v>5092337.0300000012</v>
      </c>
      <c r="I7" s="14">
        <f>[1]Greektown_Penn!R5</f>
        <v>4583103.330000001</v>
      </c>
      <c r="J7" s="13">
        <f>[1]Greektown_Penn!W5</f>
        <v>649797.91099999996</v>
      </c>
      <c r="K7" s="11">
        <f>'[1]Bay Mills Indian Community'!L5</f>
        <v>36278725.179999828</v>
      </c>
      <c r="L7" s="12">
        <f>'[1]Bay Mills Indian Community'!R5</f>
        <v>32650852.659999829</v>
      </c>
      <c r="M7" s="13">
        <f>'[1]Bay Mills Indian Community'!W5</f>
        <v>6769791</v>
      </c>
      <c r="N7" s="11">
        <f>[1]FireKeepers!$L5</f>
        <v>2030420.4799999967</v>
      </c>
      <c r="O7" s="14">
        <f>[1]FireKeepers!R5</f>
        <v>1827378.4299999967</v>
      </c>
      <c r="P7" s="13">
        <f>[1]FireKeepers!W5</f>
        <v>292380.55200000003</v>
      </c>
      <c r="Q7" s="11">
        <f>'[1]Grnd Traverse Band of Otta &amp; Ch'!$L5</f>
        <v>10229945.149999976</v>
      </c>
      <c r="R7" s="14">
        <f>'[1]Grnd Traverse Band of Otta &amp; Ch'!R5</f>
        <v>9206950.6299999766</v>
      </c>
      <c r="S7" s="13">
        <f>'[1]Grnd Traverse Band of Otta &amp; Ch'!W5</f>
        <v>1575734.52</v>
      </c>
      <c r="T7" s="11">
        <f>'[1]Gun Lake Band'!L5</f>
        <v>2207153.0899999961</v>
      </c>
      <c r="U7" s="14">
        <f>'[1]Gun Lake Band'!R5</f>
        <v>1986437.7799999961</v>
      </c>
      <c r="V7" s="13">
        <f>'[1]Gun Lake Band'!W5</f>
        <v>317830.04800000001</v>
      </c>
      <c r="W7" s="11">
        <f>'[1]Hannahville Indian Community'!L5</f>
        <v>1679234.1199999973</v>
      </c>
      <c r="X7" s="14">
        <f>'[1]Hannahville Indian Community'!R5</f>
        <v>1511310.7099999974</v>
      </c>
      <c r="Y7" s="13">
        <f>'[1]Hannahville Indian Community'!W5</f>
        <v>241809.71200000003</v>
      </c>
      <c r="Z7" s="11">
        <f>'[1]Keweenaw Bay Indian Community'!L5</f>
        <v>6783138.7299999893</v>
      </c>
      <c r="AA7" s="14">
        <f>'[1]Keweenaw Bay Indian Community'!R5</f>
        <v>6104824.8599999892</v>
      </c>
      <c r="AB7" s="13">
        <f>'[1]Keweenaw Bay Indian Community'!W5</f>
        <v>1010449.176</v>
      </c>
      <c r="AC7" s="41">
        <f>'[1]Lac Vieux'!L5</f>
        <v>1832765.3599999994</v>
      </c>
      <c r="AD7" s="42">
        <f>'[1]Lac Vieux'!R5</f>
        <v>1649488.8199999994</v>
      </c>
      <c r="AE7" s="43">
        <f>'[1]Lac Vieux'!W5</f>
        <v>263918.20800000004</v>
      </c>
      <c r="AF7" s="15">
        <f>'[1]Little River Band of Ottawa Ind'!L5</f>
        <v>11483044.439999973</v>
      </c>
      <c r="AG7" s="16">
        <f>'[1]Little River Band of Ottawa Ind'!R5</f>
        <v>10334739.999999974</v>
      </c>
      <c r="AH7" s="17">
        <f>'[1]Little River Band of Ottawa Ind'!W5</f>
        <v>1797625.92</v>
      </c>
      <c r="AI7" s="15">
        <f>'[1]Little Traverse Bay Band of Oda'!L5</f>
        <v>2900993.8900000006</v>
      </c>
      <c r="AJ7" s="16">
        <f>'[1]Little Traverse Bay Band of Oda'!R5</f>
        <v>2610894.5000000005</v>
      </c>
      <c r="AK7" s="17">
        <f>'[1]Little Traverse Bay Band of Oda'!W5</f>
        <v>417743.12000000005</v>
      </c>
      <c r="AL7" s="15">
        <f>'[1]Pokagon Band of Potawatomi Ind'!L5</f>
        <v>3448248.0799999982</v>
      </c>
      <c r="AM7" s="16">
        <f>'[1]Pokagon Band of Potawatomi Ind'!R5</f>
        <v>3546157.9799999981</v>
      </c>
      <c r="AN7" s="17">
        <f>'[1]Pokagon Band of Potawatomi Ind'!W5</f>
        <v>567385.28</v>
      </c>
      <c r="AO7" s="15">
        <f>'[1]Soaring Eagle Gaming'!L5</f>
        <v>3320253.4099999964</v>
      </c>
      <c r="AP7" s="16">
        <f>'[1]Soaring Eagle Gaming'!R5</f>
        <v>2988228.0699999966</v>
      </c>
      <c r="AQ7" s="17">
        <f>'[1]Soaring Eagle Gaming'!W5</f>
        <v>478116.48800000001</v>
      </c>
      <c r="AR7" s="15">
        <f>'[1]Sault Ste. Marie Tribe of Chipp'!L5</f>
        <v>3348919.200000003</v>
      </c>
      <c r="AS7" s="16">
        <f>'[1]Sault Ste. Marie Tribe of Chipp'!R5</f>
        <v>3024304.5500000031</v>
      </c>
      <c r="AT7" s="17">
        <f>'[1]Sault Ste. Marie Tribe of Chipp'!W5</f>
        <v>483888.72800000006</v>
      </c>
      <c r="AU7" s="18">
        <f t="shared" ref="AU7:AW7" si="7">B7+E7+H7+K7+N7+Q7+T7+W7+Z7+AC7+AF7+AI7+AL7+AO7+AR7</f>
        <v>181881751.27999979</v>
      </c>
      <c r="AV7" s="18">
        <f t="shared" si="7"/>
        <v>164152064.66999978</v>
      </c>
      <c r="AW7" s="44">
        <f t="shared" si="7"/>
        <v>30011439.565000005</v>
      </c>
      <c r="AX7" s="51">
        <f>'[1]All Operators reconciliation'!V4+'[1]All Operators reconciliation'!X4</f>
        <v>7853066.9730000012</v>
      </c>
      <c r="AY7" s="51">
        <f>'[1]All Operators reconciliation'!U4</f>
        <v>3554168.1880000001</v>
      </c>
    </row>
    <row r="8" spans="1:51" s="23" customFormat="1" ht="13.5" thickBot="1" x14ac:dyDescent="0.25">
      <c r="A8" s="28" t="s">
        <v>37</v>
      </c>
      <c r="B8" s="11">
        <f>'[1]MGM Grand Detroit'!L6</f>
        <v>50257367.960000038</v>
      </c>
      <c r="C8" s="12">
        <f>'[1]MGM Grand Detroit'!R6</f>
        <v>45231631.160000041</v>
      </c>
      <c r="D8" s="13">
        <f>'[1]MGM Grand Detroit'!W6</f>
        <v>8865399.7109999992</v>
      </c>
      <c r="E8" s="11">
        <f>'[1]MotorCity Casino'!L6</f>
        <v>48441931.750000022</v>
      </c>
      <c r="F8" s="14">
        <f>'[1]MotorCity Casino'!R6</f>
        <v>43597738.580000021</v>
      </c>
      <c r="G8" s="13">
        <f>'[1]MotorCity Casino'!W6</f>
        <v>8545156.7599999998</v>
      </c>
      <c r="H8" s="11">
        <f>[1]Greektown_Penn!L6</f>
        <v>4869917.5699999928</v>
      </c>
      <c r="I8" s="14">
        <f>[1]Greektown_Penn!R6</f>
        <v>4382925.8099999931</v>
      </c>
      <c r="J8" s="13">
        <f>[1]Greektown_Penn!W6</f>
        <v>688494.98199999996</v>
      </c>
      <c r="K8" s="11">
        <f>'[1]Bay Mills Indian Community'!L6</f>
        <v>36884777.24000001</v>
      </c>
      <c r="L8" s="12">
        <f>'[1]Bay Mills Indian Community'!R6</f>
        <v>33196299.520000011</v>
      </c>
      <c r="M8" s="13">
        <f>'[1]Bay Mills Indian Community'!W6</f>
        <v>7435971.0879999995</v>
      </c>
      <c r="N8" s="11">
        <f>[1]FireKeepers!$L6</f>
        <v>1830762.4099999964</v>
      </c>
      <c r="O8" s="14">
        <f>[1]FireKeepers!R6</f>
        <v>1647686.1699999964</v>
      </c>
      <c r="P8" s="13">
        <f>[1]FireKeepers!W6</f>
        <v>263629.78399999999</v>
      </c>
      <c r="Q8" s="11">
        <f>'[1]Grnd Traverse Band of Otta &amp; Ch'!$L6</f>
        <v>10731750.019999981</v>
      </c>
      <c r="R8" s="14">
        <f>'[1]Grnd Traverse Band of Otta &amp; Ch'!R6</f>
        <v>9658575.0199999809</v>
      </c>
      <c r="S8" s="13">
        <f>'[1]Grnd Traverse Band of Otta &amp; Ch'!W6</f>
        <v>2106143.2239999999</v>
      </c>
      <c r="T8" s="11">
        <f>'[1]Gun Lake Band'!L6</f>
        <v>2715964.2500000088</v>
      </c>
      <c r="U8" s="14">
        <f>'[1]Gun Lake Band'!R6</f>
        <v>2444367.8300000089</v>
      </c>
      <c r="V8" s="13">
        <f>'[1]Gun Lake Band'!W6</f>
        <v>397991.74400000001</v>
      </c>
      <c r="W8" s="11">
        <f>'[1]Hannahville Indian Community'!L6</f>
        <v>1390242.6499999985</v>
      </c>
      <c r="X8" s="14">
        <f>'[1]Hannahville Indian Community'!R6</f>
        <v>1251218.3799999985</v>
      </c>
      <c r="Y8" s="13">
        <f>'[1]Hannahville Indian Community'!W6</f>
        <v>200194.94400000002</v>
      </c>
      <c r="Z8" s="11">
        <f>'[1]Keweenaw Bay Indian Community'!L6</f>
        <v>4624566.5900000036</v>
      </c>
      <c r="AA8" s="14">
        <f>'[1]Keweenaw Bay Indian Community'!R6</f>
        <v>4162109.9300000034</v>
      </c>
      <c r="AB8" s="13">
        <f>'[1]Keweenaw Bay Indian Community'!W6</f>
        <v>773073.26399999997</v>
      </c>
      <c r="AC8" s="41">
        <f>'[1]Lac Vieux'!L6</f>
        <v>1862070.3900000006</v>
      </c>
      <c r="AD8" s="42">
        <f>'[1]Lac Vieux'!R6</f>
        <v>1675863.3500000006</v>
      </c>
      <c r="AE8" s="43">
        <f>'[1]Lac Vieux'!W6</f>
        <v>268138.136</v>
      </c>
      <c r="AF8" s="15">
        <f>'[1]Little River Band of Ottawa Ind'!L6</f>
        <v>12121656.009999996</v>
      </c>
      <c r="AG8" s="16">
        <f>'[1]Little River Band of Ottawa Ind'!R6</f>
        <v>10909490.399999997</v>
      </c>
      <c r="AH8" s="17">
        <f>'[1]Little River Band of Ottawa Ind'!W6</f>
        <v>2417081.6880000001</v>
      </c>
      <c r="AI8" s="15">
        <f>'[1]Little Traverse Bay Band of Oda'!L6</f>
        <v>2963518.0699999928</v>
      </c>
      <c r="AJ8" s="16">
        <f>'[1]Little Traverse Bay Band of Oda'!R6</f>
        <v>2667166.2599999928</v>
      </c>
      <c r="AK8" s="17">
        <f>'[1]Little Traverse Bay Band of Oda'!W6</f>
        <v>447195.576</v>
      </c>
      <c r="AL8" s="15">
        <f>'[1]Pokagon Band of Potawatomi Ind'!L6</f>
        <v>3652624.4399999976</v>
      </c>
      <c r="AM8" s="16">
        <f>'[1]Pokagon Band of Potawatomi Ind'!R6</f>
        <v>3287361.9999999977</v>
      </c>
      <c r="AN8" s="17">
        <f>'[1]Pokagon Band of Potawatomi Ind'!W6</f>
        <v>571314.24000000011</v>
      </c>
      <c r="AO8" s="15">
        <f>'[1]Soaring Eagle Gaming'!L6</f>
        <v>2685319.0900000036</v>
      </c>
      <c r="AP8" s="16">
        <f>'[1]Soaring Eagle Gaming'!R6</f>
        <v>2416787.1800000034</v>
      </c>
      <c r="AQ8" s="17">
        <f>'[1]Soaring Eagle Gaming'!W6</f>
        <v>409166.19200000004</v>
      </c>
      <c r="AR8" s="15">
        <f>'[1]Sault Ste. Marie Tribe of Chipp'!L6</f>
        <v>2999806.4399999976</v>
      </c>
      <c r="AS8" s="16">
        <f>'[1]Sault Ste. Marie Tribe of Chipp'!R6</f>
        <v>2689548.5299999975</v>
      </c>
      <c r="AT8" s="17">
        <f>'[1]Sault Ste. Marie Tribe of Chipp'!W6</f>
        <v>457749.41600000003</v>
      </c>
      <c r="AU8" s="18">
        <f t="shared" ref="AU8" si="8">B8+E8+H8+K8+N8+Q8+T8+W8+Z8+AC8+AF8+AI8+AL8+AO8+AR8</f>
        <v>188032274.88000003</v>
      </c>
      <c r="AV8" s="18">
        <f t="shared" ref="AV8" si="9">C8+F8+I8+L8+O8+R8+U8+X8+AA8+AD8+AG8+AJ8+AM8+AP8+AS8</f>
        <v>169218770.12000006</v>
      </c>
      <c r="AW8" s="44">
        <f t="shared" ref="AW8" si="10">D8+G8+J8+M8+P8+S8+V8+Y8+AB8+AE8+AH8+AK8+AN8+AQ8+AT8</f>
        <v>33846700.748999998</v>
      </c>
      <c r="AX8" s="52">
        <f>'[1]All Operators reconciliation'!V5+'[1]All Operators reconciliation'!X5</f>
        <v>8921890.0313750003</v>
      </c>
      <c r="AY8" s="52">
        <f>'[1]All Operators reconciliation'!U5</f>
        <v>3936912.324</v>
      </c>
    </row>
    <row r="9" spans="1:51" s="23" customFormat="1" ht="13.5" thickBot="1" x14ac:dyDescent="0.25">
      <c r="A9" s="28" t="s">
        <v>38</v>
      </c>
      <c r="B9" s="11">
        <f>'[1]MGM Grand Detroit'!L7</f>
        <v>54678061.360000134</v>
      </c>
      <c r="C9" s="12">
        <f>'[1]MGM Grand Detroit'!R7</f>
        <v>50040947.120000131</v>
      </c>
      <c r="D9" s="13">
        <f>'[1]MGM Grand Detroit'!W7</f>
        <v>9808025.6329999994</v>
      </c>
      <c r="E9" s="11">
        <f>'[1]MotorCity Casino'!L7</f>
        <v>57585012.010000087</v>
      </c>
      <c r="F9" s="14">
        <f>'[1]MotorCity Casino'!R7</f>
        <v>51826510.800000086</v>
      </c>
      <c r="G9" s="13">
        <f>'[1]MotorCity Casino'!W7</f>
        <v>10157996.120999999</v>
      </c>
      <c r="H9" s="11">
        <f>[1]Greektown_Penn!L7</f>
        <v>5247717.0899999738</v>
      </c>
      <c r="I9" s="14">
        <f>[1]Greektown_Penn!R7</f>
        <v>4722945.3799999738</v>
      </c>
      <c r="J9" s="13">
        <f>[1]Greektown_Penn!W7</f>
        <v>868746.10900000005</v>
      </c>
      <c r="K9" s="11">
        <f>'[1]Bay Mills Indian Community'!L7</f>
        <v>40424983.180000067</v>
      </c>
      <c r="L9" s="12">
        <f>'[1]Bay Mills Indian Community'!R7</f>
        <v>36382484.860000066</v>
      </c>
      <c r="M9" s="13">
        <f>'[1]Bay Mills Indian Community'!W7</f>
        <v>8149676.608</v>
      </c>
      <c r="N9" s="11">
        <f>[1]FireKeepers!$L7</f>
        <v>2495674.6700000018</v>
      </c>
      <c r="O9" s="14">
        <f>[1]FireKeepers!R7</f>
        <v>2246107.2000000016</v>
      </c>
      <c r="P9" s="13">
        <f>[1]FireKeepers!W7</f>
        <v>386915.90400000004</v>
      </c>
      <c r="Q9" s="11">
        <f>'[1]Grnd Traverse Band of Otta &amp; Ch'!$L7</f>
        <v>11280475.430000007</v>
      </c>
      <c r="R9" s="14">
        <f>'[1]Grnd Traverse Band of Otta &amp; Ch'!R7</f>
        <v>10152427.890000008</v>
      </c>
      <c r="S9" s="13">
        <f>'[1]Grnd Traverse Band of Otta &amp; Ch'!W7</f>
        <v>2274143.8480000002</v>
      </c>
      <c r="T9" s="11">
        <f>'[1]Gun Lake Band'!L7</f>
        <v>3197827.8100000024</v>
      </c>
      <c r="U9" s="14">
        <f>'[1]Gun Lake Band'!R7</f>
        <v>2878045.0300000021</v>
      </c>
      <c r="V9" s="13">
        <f>'[1]Gun Lake Band'!W7</f>
        <v>506535.92800000007</v>
      </c>
      <c r="W9" s="11">
        <f>'[1]Hannahville Indian Community'!L7</f>
        <v>1817823.7299999967</v>
      </c>
      <c r="X9" s="14">
        <f>'[1]Hannahville Indian Community'!R7</f>
        <v>1636041.3599999966</v>
      </c>
      <c r="Y9" s="13">
        <f>'[1]Hannahville Indian Community'!W7</f>
        <v>268143.74400000001</v>
      </c>
      <c r="Z9" s="11">
        <f>'[1]Keweenaw Bay Indian Community'!L7</f>
        <v>7736540.0900000036</v>
      </c>
      <c r="AA9" s="14">
        <f>'[1]Keweenaw Bay Indian Community'!R7</f>
        <v>6962886.0800000038</v>
      </c>
      <c r="AB9" s="13">
        <f>'[1]Keweenaw Bay Indian Community'!W7</f>
        <v>1531957.4400000002</v>
      </c>
      <c r="AC9" s="41">
        <f>'[1]Lac Vieux'!L7</f>
        <v>3108301.0100000054</v>
      </c>
      <c r="AD9" s="42">
        <f>'[1]Lac Vieux'!R7</f>
        <v>2797470.9100000053</v>
      </c>
      <c r="AE9" s="43">
        <f>'[1]Lac Vieux'!W7</f>
        <v>481560.51200000005</v>
      </c>
      <c r="AF9" s="15">
        <f>'[1]Little River Band of Ottawa Ind'!L7</f>
        <v>12792439.160000011</v>
      </c>
      <c r="AG9" s="16">
        <f>'[1]Little River Band of Ottawa Ind'!R7</f>
        <v>11513195.250000011</v>
      </c>
      <c r="AH9" s="17">
        <f>'[1]Little River Band of Ottawa Ind'!W7</f>
        <v>2578955.736</v>
      </c>
      <c r="AI9" s="15">
        <f>'[1]Little Traverse Bay Band of Oda'!L7</f>
        <v>3094732.950000003</v>
      </c>
      <c r="AJ9" s="16">
        <f>'[1]Little Traverse Bay Band of Oda'!R7</f>
        <v>2785259.6600000029</v>
      </c>
      <c r="AK9" s="17">
        <f>'[1]Little Traverse Bay Band of Oda'!W7</f>
        <v>491218.82400000002</v>
      </c>
      <c r="AL9" s="15">
        <f>'[1]Pokagon Band of Potawatomi Ind'!L7</f>
        <v>4291368.1400000006</v>
      </c>
      <c r="AM9" s="16">
        <f>'[1]Pokagon Band of Potawatomi Ind'!R7</f>
        <v>3862231.3200000008</v>
      </c>
      <c r="AN9" s="17">
        <f>'[1]Pokagon Band of Potawatomi Ind'!W7</f>
        <v>734016.75199999998</v>
      </c>
      <c r="AO9" s="15">
        <f>'[1]Soaring Eagle Gaming'!L7</f>
        <v>4195055.9599999934</v>
      </c>
      <c r="AP9" s="16">
        <f>'[1]Soaring Eagle Gaming'!R7</f>
        <v>3775550.3599999934</v>
      </c>
      <c r="AQ9" s="17">
        <f>'[1]Soaring Eagle Gaming'!W7</f>
        <v>683385.91200000001</v>
      </c>
      <c r="AR9" s="15">
        <f>'[1]Sault Ste. Marie Tribe of Chipp'!L7</f>
        <v>3207814.4399999976</v>
      </c>
      <c r="AS9" s="16">
        <f>'[1]Sault Ste. Marie Tribe of Chipp'!R7</f>
        <v>2887032.9899999974</v>
      </c>
      <c r="AT9" s="17">
        <f>'[1]Sault Ste. Marie Tribe of Chipp'!W7</f>
        <v>517731.984</v>
      </c>
      <c r="AU9" s="18">
        <f t="shared" ref="AU9" si="11">B9+E9+H9+K9+N9+Q9+T9+W9+Z9+AC9+AF9+AI9+AL9+AO9+AR9</f>
        <v>215153827.03000021</v>
      </c>
      <c r="AV9" s="18">
        <f t="shared" ref="AV9" si="12">C9+F9+I9+L9+O9+R9+U9+X9+AA9+AD9+AG9+AJ9+AM9+AP9+AS9</f>
        <v>194469136.21000025</v>
      </c>
      <c r="AW9" s="44">
        <f t="shared" ref="AW9" si="13">D9+G9+J9+M9+P9+S9+V9+Y9+AB9+AE9+AH9+AK9+AN9+AQ9+AT9</f>
        <v>39439011.055</v>
      </c>
      <c r="AX9" s="52">
        <f>'[1]All Operators reconciliation'!V6+'[1]All Operators reconciliation'!X6</f>
        <v>10261566.268250003</v>
      </c>
      <c r="AY9" s="52">
        <f>'[1]All Operators reconciliation'!U6</f>
        <v>4651060.7980000004</v>
      </c>
    </row>
    <row r="10" spans="1:51" s="23" customFormat="1" ht="13.5" thickBot="1" x14ac:dyDescent="0.25">
      <c r="A10" s="28" t="s">
        <v>39</v>
      </c>
      <c r="B10" s="11">
        <f>'[1]MGM Grand Detroit'!L8</f>
        <v>49795508.49000001</v>
      </c>
      <c r="C10" s="12">
        <f>'[1]MGM Grand Detroit'!R8</f>
        <v>44815957.650000006</v>
      </c>
      <c r="D10" s="13">
        <f>'[1]MGM Grand Detroit'!W8</f>
        <v>8783927.6980000008</v>
      </c>
      <c r="E10" s="11">
        <f>'[1]MotorCity Casino'!L8</f>
        <v>50701752.860000022</v>
      </c>
      <c r="F10" s="14">
        <f>'[1]MotorCity Casino'!R8</f>
        <v>45631577.570000023</v>
      </c>
      <c r="G10" s="13">
        <f>'[1]MotorCity Casino'!W8</f>
        <v>8943789.2039999999</v>
      </c>
      <c r="H10" s="11">
        <f>[1]Greektown_Penn!L8</f>
        <v>4604253.2199999988</v>
      </c>
      <c r="I10" s="14">
        <f>[1]Greektown_Penn!R8</f>
        <v>4143827.899999999</v>
      </c>
      <c r="J10" s="13">
        <f>[1]Greektown_Penn!W8</f>
        <v>812190.26699999999</v>
      </c>
      <c r="K10" s="11">
        <f>'[1]Bay Mills Indian Community'!L8</f>
        <v>38503700.359999895</v>
      </c>
      <c r="L10" s="12">
        <f>'[1]Bay Mills Indian Community'!R8</f>
        <v>35177188.119999893</v>
      </c>
      <c r="M10" s="13">
        <f>'[1]Bay Mills Indian Community'!W8</f>
        <v>7879690.1359999999</v>
      </c>
      <c r="N10" s="11">
        <f>[1]FireKeepers!$L8</f>
        <v>2020316.2199999988</v>
      </c>
      <c r="O10" s="14">
        <f>[1]FireKeepers!R8</f>
        <v>1818284.5999999987</v>
      </c>
      <c r="P10" s="13">
        <f>[1]FireKeepers!W8</f>
        <v>320018.08799999999</v>
      </c>
      <c r="Q10" s="11">
        <f>'[1]Grnd Traverse Band of Otta &amp; Ch'!$L8</f>
        <v>11287043.189999998</v>
      </c>
      <c r="R10" s="14">
        <f>'[1]Grnd Traverse Band of Otta &amp; Ch'!R8</f>
        <v>10158338.869999997</v>
      </c>
      <c r="S10" s="13">
        <f>'[1]Grnd Traverse Band of Otta &amp; Ch'!W8</f>
        <v>2275467.9040000001</v>
      </c>
      <c r="T10" s="11">
        <f>'[1]Gun Lake Band'!L8</f>
        <v>2658513.0600000024</v>
      </c>
      <c r="U10" s="14">
        <f>'[1]Gun Lake Band'!R8</f>
        <v>2392661.7500000023</v>
      </c>
      <c r="V10" s="13">
        <f>'[1]Gun Lake Band'!W8</f>
        <v>448332.66399999999</v>
      </c>
      <c r="W10" s="11">
        <f>'[1]Hannahville Indian Community'!L8</f>
        <v>1214062.1400000006</v>
      </c>
      <c r="X10" s="14">
        <f>'[1]Hannahville Indian Community'!R8</f>
        <v>1092655.9300000006</v>
      </c>
      <c r="Y10" s="13">
        <f>'[1]Hannahville Indian Community'!W8</f>
        <v>192307.44</v>
      </c>
      <c r="Z10" s="11">
        <f>'[1]Keweenaw Bay Indian Community'!L8</f>
        <v>2918423.4699999988</v>
      </c>
      <c r="AA10" s="14">
        <f>'[1]Keweenaw Bay Indian Community'!R8</f>
        <v>2626581.1199999987</v>
      </c>
      <c r="AB10" s="13">
        <f>'[1]Keweenaw Bay Indian Community'!W8</f>
        <v>588354.16799999995</v>
      </c>
      <c r="AC10" s="41">
        <f>'[1]Lac Vieux'!L8</f>
        <v>3251687.4600000083</v>
      </c>
      <c r="AD10" s="42">
        <f>'[1]Lac Vieux'!R8</f>
        <v>2926518.7200000081</v>
      </c>
      <c r="AE10" s="43">
        <f>'[1]Lac Vieux'!W8</f>
        <v>531856.76</v>
      </c>
      <c r="AF10" s="15">
        <f>'[1]Little River Band of Ottawa Ind'!L8</f>
        <v>12451777.509999992</v>
      </c>
      <c r="AG10" s="16">
        <f>'[1]Little River Band of Ottawa Ind'!R8</f>
        <v>11206599.759999992</v>
      </c>
      <c r="AH10" s="17">
        <f>'[1]Little River Band of Ottawa Ind'!W8</f>
        <v>2510278.344</v>
      </c>
      <c r="AI10" s="15">
        <f>'[1]Little Traverse Bay Band of Oda'!L8</f>
        <v>2994453.25</v>
      </c>
      <c r="AJ10" s="16">
        <f>'[1]Little Traverse Bay Band of Oda'!R8</f>
        <v>2695007.92</v>
      </c>
      <c r="AK10" s="17">
        <f>'[1]Little Traverse Bay Band of Oda'!W8</f>
        <v>529574.77599999995</v>
      </c>
      <c r="AL10" s="15">
        <f>'[1]Pokagon Band of Potawatomi Ind'!L8</f>
        <v>4178650.4299999923</v>
      </c>
      <c r="AM10" s="16">
        <f>'[1]Pokagon Band of Potawatomi Ind'!R8</f>
        <v>3760785.3899999922</v>
      </c>
      <c r="AN10" s="17">
        <f>'[1]Pokagon Band of Potawatomi Ind'!W8</f>
        <v>821547.95200000005</v>
      </c>
      <c r="AO10" s="15">
        <f>'[1]Soaring Eagle Gaming'!L8</f>
        <v>4025471.1099999994</v>
      </c>
      <c r="AP10" s="16">
        <f>'[1]Soaring Eagle Gaming'!R8</f>
        <v>3622923.9999999995</v>
      </c>
      <c r="AQ10" s="17">
        <f>'[1]Soaring Eagle Gaming'!W8</f>
        <v>753313.08000000007</v>
      </c>
      <c r="AR10" s="15">
        <f>'[1]Sault Ste. Marie Tribe of Chipp'!L8</f>
        <v>2328881.4899999946</v>
      </c>
      <c r="AS10" s="16">
        <f>'[1]Sault Ste. Marie Tribe of Chipp'!R8</f>
        <v>2095993.3399999947</v>
      </c>
      <c r="AT10" s="17">
        <f>'[1]Sault Ste. Marie Tribe of Chipp'!W8</f>
        <v>413580.79200000002</v>
      </c>
      <c r="AU10" s="18">
        <f t="shared" ref="AU10" si="14">B10+E10+H10+K10+N10+Q10+T10+W10+Z10+AC10+AF10+AI10+AL10+AO10+AR10</f>
        <v>192934494.25999993</v>
      </c>
      <c r="AV10" s="18">
        <f t="shared" ref="AV10" si="15">C10+F10+I10+L10+O10+R10+U10+X10+AA10+AD10+AG10+AJ10+AM10+AP10+AS10</f>
        <v>174164902.6399999</v>
      </c>
      <c r="AW10" s="44">
        <f t="shared" ref="AW10" si="16">D10+G10+J10+M10+P10+S10+V10+Y10+AB10+AE10+AH10+AK10+AN10+AQ10+AT10</f>
        <v>35804229.273000009</v>
      </c>
      <c r="AX10" s="52">
        <f>'[1]All Operators reconciliation'!V7+'[1]All Operators reconciliation'!X7</f>
        <v>9128066.540000001</v>
      </c>
      <c r="AY10" s="52">
        <f>'[1]All Operators reconciliation'!U7</f>
        <v>4316080.5259999996</v>
      </c>
    </row>
    <row r="11" spans="1:51" s="23" customFormat="1" ht="13.5" thickBot="1" x14ac:dyDescent="0.25">
      <c r="A11" s="28" t="s">
        <v>40</v>
      </c>
      <c r="B11" s="11">
        <f>'[1]MGM Grand Detroit'!L9</f>
        <v>51625144</v>
      </c>
      <c r="C11" s="12">
        <f>'[1]MGM Grand Detroit'!R9</f>
        <v>46462629.600000001</v>
      </c>
      <c r="D11" s="13">
        <f>'[1]MGM Grand Detroit'!W9</f>
        <v>9106675.402999999</v>
      </c>
      <c r="E11" s="11">
        <f>'[1]MotorCity Casino'!L9</f>
        <v>51502950.329999961</v>
      </c>
      <c r="F11" s="14">
        <f>'[1]MotorCity Casino'!R9</f>
        <v>46352655.289999962</v>
      </c>
      <c r="G11" s="13">
        <f>'[1]MotorCity Casino'!W9</f>
        <v>9085120.4359999988</v>
      </c>
      <c r="H11" s="11">
        <f>[1]Greektown_Penn!L9</f>
        <v>4883423.6099999845</v>
      </c>
      <c r="I11" s="14">
        <f>[1]Greektown_Penn!R9</f>
        <v>4395081.2499999842</v>
      </c>
      <c r="J11" s="13">
        <f>[1]Greektown_Penn!W9</f>
        <v>861435.92499999993</v>
      </c>
      <c r="K11" s="11">
        <f>'[1]Bay Mills Indian Community'!L9</f>
        <v>34921178.230000019</v>
      </c>
      <c r="L11" s="12">
        <f>'[1]Bay Mills Indian Community'!R9</f>
        <v>31429060.410000019</v>
      </c>
      <c r="M11" s="13">
        <f>'[1]Bay Mills Indian Community'!W9</f>
        <v>7040109.5280000009</v>
      </c>
      <c r="N11" s="11">
        <f>[1]FireKeepers!$L9</f>
        <v>2387397.3399999961</v>
      </c>
      <c r="O11" s="14">
        <f>[1]FireKeepers!R9</f>
        <v>2148657.6099999961</v>
      </c>
      <c r="P11" s="13">
        <f>[1]FireKeepers!W9</f>
        <v>405173.56000000006</v>
      </c>
      <c r="Q11" s="11">
        <f>'[1]Grnd Traverse Band of Otta &amp; Ch'!$L9</f>
        <v>11841619.199999988</v>
      </c>
      <c r="R11" s="14">
        <f>'[1]Grnd Traverse Band of Otta &amp; Ch'!R9</f>
        <v>10657457.279999988</v>
      </c>
      <c r="S11" s="13">
        <f>'[1]Grnd Traverse Band of Otta &amp; Ch'!W9</f>
        <v>2387270.432</v>
      </c>
      <c r="T11" s="11">
        <f>'[1]Gun Lake Band'!L9</f>
        <v>2358000.7900000066</v>
      </c>
      <c r="U11" s="14">
        <f>'[1]Gun Lake Band'!R9</f>
        <v>2103627.7700000065</v>
      </c>
      <c r="V11" s="13">
        <f>'[1]Gun Lake Band'!W9</f>
        <v>432778.77600000001</v>
      </c>
      <c r="W11" s="11">
        <f>'[1]Hannahville Indian Community'!L9</f>
        <v>1088094.7199999988</v>
      </c>
      <c r="X11" s="14">
        <f>'[1]Hannahville Indian Community'!R9</f>
        <v>979285.24999999884</v>
      </c>
      <c r="Y11" s="13">
        <f>'[1]Hannahville Indian Community'!W9</f>
        <v>172354.2</v>
      </c>
      <c r="Z11" s="11">
        <f>'[1]Keweenaw Bay Indian Community'!L9</f>
        <v>8664230.9699999988</v>
      </c>
      <c r="AA11" s="14">
        <f>'[1]Keweenaw Bay Indian Community'!R9</f>
        <v>7797807.8699999992</v>
      </c>
      <c r="AB11" s="13">
        <f>'[1]Keweenaw Bay Indian Community'!W9</f>
        <v>1746708.9680000001</v>
      </c>
      <c r="AC11" s="41">
        <f>'[1]Lac Vieux'!L9</f>
        <v>3645529.3299999982</v>
      </c>
      <c r="AD11" s="42">
        <f>'[1]Lac Vieux'!R9</f>
        <v>3280976.3899999983</v>
      </c>
      <c r="AE11" s="43">
        <f>'[1]Lac Vieux'!W9</f>
        <v>672517.64800000004</v>
      </c>
      <c r="AF11" s="15">
        <f>'[1]Little River Band of Ottawa Ind'!L9</f>
        <v>12518670.149999985</v>
      </c>
      <c r="AG11" s="16">
        <f>'[1]Little River Band of Ottawa Ind'!R9</f>
        <v>11266803.129999986</v>
      </c>
      <c r="AH11" s="17">
        <f>'[1]Little River Band of Ottawa Ind'!W9</f>
        <v>2523763.9040000001</v>
      </c>
      <c r="AI11" s="15">
        <f>'[1]Little Traverse Bay Band of Oda'!L9</f>
        <v>2909652.5399999917</v>
      </c>
      <c r="AJ11" s="16">
        <f>'[1]Little Traverse Bay Band of Oda'!R9</f>
        <v>2618687.2899999917</v>
      </c>
      <c r="AK11" s="17">
        <f>'[1]Little Traverse Bay Band of Oda'!W9</f>
        <v>566719.20799999998</v>
      </c>
      <c r="AL11" s="15">
        <f>'[1]Pokagon Band of Potawatomi Ind'!L9</f>
        <v>4132279.8200000077</v>
      </c>
      <c r="AM11" s="16">
        <f>'[1]Pokagon Band of Potawatomi Ind'!R9</f>
        <v>3719051.8400000078</v>
      </c>
      <c r="AN11" s="17">
        <f>'[1]Pokagon Band of Potawatomi Ind'!W9</f>
        <v>833067.60800000001</v>
      </c>
      <c r="AO11" s="15">
        <f>'[1]Soaring Eagle Gaming'!L9</f>
        <v>3545994.0600000024</v>
      </c>
      <c r="AP11" s="16">
        <f>'[1]Soaring Eagle Gaming'!R9</f>
        <v>3191394.6600000025</v>
      </c>
      <c r="AQ11" s="17">
        <f>'[1]Soaring Eagle Gaming'!W9</f>
        <v>714872.4</v>
      </c>
      <c r="AR11" s="15">
        <f>'[1]Sault Ste. Marie Tribe of Chipp'!L9</f>
        <v>2573665.8999999985</v>
      </c>
      <c r="AS11" s="16">
        <f>'[1]Sault Ste. Marie Tribe of Chipp'!R9</f>
        <v>2316299.3099999987</v>
      </c>
      <c r="AT11" s="17">
        <f>'[1]Sault Ste. Marie Tribe of Chipp'!W9</f>
        <v>498001.12000000005</v>
      </c>
      <c r="AU11" s="18">
        <f t="shared" ref="AU11" si="17">B11+E11+H11+K11+N11+Q11+T11+W11+Z11+AC11+AF11+AI11+AL11+AO11+AR11</f>
        <v>198597830.98999992</v>
      </c>
      <c r="AV11" s="18">
        <f t="shared" ref="AV11" si="18">C11+F11+I11+L11+O11+R11+U11+X11+AA11+AD11+AG11+AJ11+AM11+AP11+AS11</f>
        <v>178719474.94999993</v>
      </c>
      <c r="AW11" s="44">
        <f t="shared" ref="AW11" si="19">D11+G11+J11+M11+P11+S11+V11+Y11+AB11+AE11+AH11+AK11+AN11+AQ11+AT11</f>
        <v>37046569.115999989</v>
      </c>
      <c r="AX11" s="52">
        <f>'[1]All Operators reconciliation'!V8+'[1]All Operators reconciliation'!X8</f>
        <v>9380800.3327499982</v>
      </c>
      <c r="AY11" s="52">
        <f>'[1]All Operators reconciliation'!U8</f>
        <v>4498334.3380000005</v>
      </c>
    </row>
    <row r="12" spans="1:51" s="23" customFormat="1" ht="13.5" thickBot="1" x14ac:dyDescent="0.25">
      <c r="A12" s="28" t="s">
        <v>41</v>
      </c>
      <c r="B12" s="11">
        <f>'[1]MGM Grand Detroit'!L10</f>
        <v>47884860.639999866</v>
      </c>
      <c r="C12" s="12">
        <f>'[1]MGM Grand Detroit'!R10</f>
        <v>43096374.579999864</v>
      </c>
      <c r="D12" s="13">
        <f>'[1]MGM Grand Detroit'!W10</f>
        <v>8446889.4159999993</v>
      </c>
      <c r="E12" s="11">
        <f>'[1]MotorCity Casino'!L10</f>
        <v>45577832.720000021</v>
      </c>
      <c r="F12" s="14">
        <f>'[1]MotorCity Casino'!R10</f>
        <v>40693363.280000016</v>
      </c>
      <c r="G12" s="13">
        <f>'[1]MotorCity Casino'!W10</f>
        <v>7975899.2039999999</v>
      </c>
      <c r="H12" s="11">
        <f>[1]Greektown_Penn!L10</f>
        <v>3601407.1100000143</v>
      </c>
      <c r="I12" s="14">
        <f>[1]Greektown_Penn!R10</f>
        <v>3241266.4000000143</v>
      </c>
      <c r="J12" s="13">
        <f>[1]Greektown_Penn!W10</f>
        <v>635288.21299999999</v>
      </c>
      <c r="K12" s="11">
        <f>'[1]Bay Mills Indian Community'!L10</f>
        <v>32526222.149999976</v>
      </c>
      <c r="L12" s="12">
        <f>'[1]Bay Mills Indian Community'!R10</f>
        <v>29273599.929999977</v>
      </c>
      <c r="M12" s="13">
        <f>'[1]Bay Mills Indian Community'!W10</f>
        <v>6557286.3840000005</v>
      </c>
      <c r="N12" s="11">
        <f>[1]FireKeepers!$L10</f>
        <v>1761994.1599999964</v>
      </c>
      <c r="O12" s="14">
        <f>[1]FireKeepers!R10</f>
        <v>1585794.7399999965</v>
      </c>
      <c r="P12" s="13">
        <f>[1]FireKeepers!W10</f>
        <v>324855.12800000003</v>
      </c>
      <c r="Q12" s="11">
        <f>'[1]Grnd Traverse Band of Otta &amp; Ch'!$L10</f>
        <v>11505615.020000041</v>
      </c>
      <c r="R12" s="14">
        <f>'[1]Grnd Traverse Band of Otta &amp; Ch'!R10</f>
        <v>10355053.520000041</v>
      </c>
      <c r="S12" s="13">
        <f>'[1]Grnd Traverse Band of Otta &amp; Ch'!W10</f>
        <v>2319531.9920000001</v>
      </c>
      <c r="T12" s="11">
        <f>'[1]Gun Lake Band'!L10</f>
        <v>2672779.8999999985</v>
      </c>
      <c r="U12" s="14">
        <f>'[1]Gun Lake Band'!R10</f>
        <v>2405501.9099999983</v>
      </c>
      <c r="V12" s="13">
        <f>'[1]Gun Lake Band'!W10</f>
        <v>535714.67200000002</v>
      </c>
      <c r="W12" s="11">
        <f>'[1]Hannahville Indian Community'!L10</f>
        <v>749479.01000000164</v>
      </c>
      <c r="X12" s="14">
        <f>'[1]Hannahville Indian Community'!R10</f>
        <v>674531.11000000162</v>
      </c>
      <c r="Y12" s="13">
        <f>'[1]Hannahville Indian Community'!W10</f>
        <v>118717.47200000001</v>
      </c>
      <c r="Z12" s="11">
        <f>'[1]Keweenaw Bay Indian Community'!L10</f>
        <v>8796595.0600000024</v>
      </c>
      <c r="AA12" s="14">
        <f>'[1]Keweenaw Bay Indian Community'!R10</f>
        <v>7916935.5600000024</v>
      </c>
      <c r="AB12" s="13">
        <f>'[1]Keweenaw Bay Indian Community'!W10</f>
        <v>1773393.568</v>
      </c>
      <c r="AC12" s="41">
        <f>'[1]Lac Vieux'!L10</f>
        <v>3957617.0700000077</v>
      </c>
      <c r="AD12" s="42">
        <f>'[1]Lac Vieux'!R10</f>
        <v>3561855.3700000076</v>
      </c>
      <c r="AE12" s="43">
        <f>'[1]Lac Vieux'!W10</f>
        <v>797855.60000000009</v>
      </c>
      <c r="AF12" s="15">
        <f>'[1]Little River Band of Ottawa Ind'!L10</f>
        <v>12266727.870000005</v>
      </c>
      <c r="AG12" s="16">
        <f>'[1]Little River Band of Ottawa Ind'!R10</f>
        <v>11040055.090000005</v>
      </c>
      <c r="AH12" s="17">
        <f>'[1]Little River Band of Ottawa Ind'!W10</f>
        <v>2472972.3360000001</v>
      </c>
      <c r="AI12" s="15">
        <f>'[1]Little Traverse Bay Band of Oda'!L10</f>
        <v>2554992.7299999967</v>
      </c>
      <c r="AJ12" s="16">
        <f>'[1]Little Traverse Bay Band of Oda'!R10</f>
        <v>2299493.4599999967</v>
      </c>
      <c r="AK12" s="17">
        <f>'[1]Little Traverse Bay Band of Oda'!W10</f>
        <v>515086.53600000008</v>
      </c>
      <c r="AL12" s="15">
        <f>'[1]Pokagon Band of Potawatomi Ind'!L10</f>
        <v>4006146.599999994</v>
      </c>
      <c r="AM12" s="16">
        <f>'[1]Pokagon Band of Potawatomi Ind'!R10</f>
        <v>3605531.9399999939</v>
      </c>
      <c r="AN12" s="17">
        <f>'[1]Pokagon Band of Potawatomi Ind'!W10</f>
        <v>807639.152</v>
      </c>
      <c r="AO12" s="15">
        <f>'[1]Soaring Eagle Gaming'!L10</f>
        <v>2983014.349999994</v>
      </c>
      <c r="AP12" s="16">
        <f>'[1]Soaring Eagle Gaming'!R10</f>
        <v>2684712.9099999941</v>
      </c>
      <c r="AQ12" s="17">
        <f>'[1]Soaring Eagle Gaming'!W10</f>
        <v>601375.696</v>
      </c>
      <c r="AR12" s="15">
        <f>'[1]Sault Ste. Marie Tribe of Chipp'!L10</f>
        <v>2359630.5900000036</v>
      </c>
      <c r="AS12" s="16">
        <f>'[1]Sault Ste. Marie Tribe of Chipp'!R10</f>
        <v>2123667.5300000035</v>
      </c>
      <c r="AT12" s="17">
        <f>'[1]Sault Ste. Marie Tribe of Chipp'!W10</f>
        <v>475701.52800000005</v>
      </c>
      <c r="AU12" s="18">
        <f t="shared" ref="AU12" si="20">B12+E12+H12+K12+N12+Q12+T12+W12+Z12+AC12+AF12+AI12+AL12+AO12+AR12</f>
        <v>183204914.9799999</v>
      </c>
      <c r="AV12" s="18">
        <f t="shared" ref="AV12" si="21">C12+F12+I12+L12+O12+R12+U12+X12+AA12+AD12+AG12+AJ12+AM12+AP12+AS12</f>
        <v>164557737.32999992</v>
      </c>
      <c r="AW12" s="44">
        <f t="shared" ref="AW12" si="22">D12+G12+J12+M12+P12+S12+V12+Y12+AB12+AE12+AH12+AK12+AN12+AQ12+AT12</f>
        <v>34358206.896999992</v>
      </c>
      <c r="AX12" s="52">
        <f>'[1]All Operators reconciliation'!V9+'[1]All Operators reconciliation'!X9</f>
        <v>8398491.9102499988</v>
      </c>
      <c r="AY12" s="52">
        <f>'[1]All Operators reconciliation'!U9</f>
        <v>4325032.5159999998</v>
      </c>
    </row>
    <row r="13" spans="1:51" s="23" customFormat="1" ht="13.5" thickBot="1" x14ac:dyDescent="0.25">
      <c r="A13" s="28" t="s">
        <v>42</v>
      </c>
      <c r="B13" s="11">
        <f>'[1]MGM Grand Detroit'!L11</f>
        <v>50714455.110000134</v>
      </c>
      <c r="C13" s="12">
        <f>'[1]MGM Grand Detroit'!R11</f>
        <v>45643009.600000136</v>
      </c>
      <c r="D13" s="13">
        <f>'[1]MGM Grand Detroit'!W11</f>
        <v>8946029.8829999994</v>
      </c>
      <c r="E13" s="11">
        <f>'[1]MotorCity Casino'!L11</f>
        <v>46680735.950000107</v>
      </c>
      <c r="F13" s="14">
        <f>'[1]MotorCity Casino'!R11</f>
        <v>42012662.360000104</v>
      </c>
      <c r="G13" s="13">
        <f>'[1]MotorCity Casino'!W11</f>
        <v>8234481.8219999997</v>
      </c>
      <c r="H13" s="11">
        <f>[1]Greektown_Penn!L11</f>
        <v>4407074.6599999964</v>
      </c>
      <c r="I13" s="14">
        <f>[1]Greektown_Penn!R11</f>
        <v>3966367.1899999967</v>
      </c>
      <c r="J13" s="13">
        <f>[1]Greektown_Penn!W11</f>
        <v>777407.96699999995</v>
      </c>
      <c r="K13" s="11">
        <f>'[1]Bay Mills Indian Community'!L11</f>
        <v>37104823.849999905</v>
      </c>
      <c r="L13" s="12">
        <f>'[1]Bay Mills Indian Community'!R11</f>
        <v>33394341.469999906</v>
      </c>
      <c r="M13" s="13">
        <f>'[1]Bay Mills Indian Community'!W11</f>
        <v>7480332.4879999999</v>
      </c>
      <c r="N13" s="11">
        <f>[1]FireKeepers!$L11</f>
        <v>2013518.3500000015</v>
      </c>
      <c r="O13" s="14">
        <f>[1]FireKeepers!R11</f>
        <v>1812166.5200000014</v>
      </c>
      <c r="P13" s="13">
        <f>[1]FireKeepers!W11</f>
        <v>394307.84000000003</v>
      </c>
      <c r="Q13" s="11">
        <f>'[1]Grnd Traverse Band of Otta &amp; Ch'!$L11</f>
        <v>11475711.460000038</v>
      </c>
      <c r="R13" s="14">
        <f>'[1]Grnd Traverse Band of Otta &amp; Ch'!R11</f>
        <v>10328140.310000038</v>
      </c>
      <c r="S13" s="13">
        <f>'[1]Grnd Traverse Band of Otta &amp; Ch'!W11</f>
        <v>2313503.432</v>
      </c>
      <c r="T13" s="11">
        <f>'[1]Gun Lake Band'!L11</f>
        <v>2402755.3800000027</v>
      </c>
      <c r="U13" s="14">
        <f>'[1]Gun Lake Band'!R11</f>
        <v>2164337.1400000025</v>
      </c>
      <c r="V13" s="13">
        <f>'[1]Gun Lake Band'!W11</f>
        <v>484811.52000000002</v>
      </c>
      <c r="W13" s="11">
        <f>'[1]Hannahville Indian Community'!L11</f>
        <v>835618.46999999881</v>
      </c>
      <c r="X13" s="14">
        <f>'[1]Hannahville Indian Community'!R11</f>
        <v>752056.61999999883</v>
      </c>
      <c r="Y13" s="13">
        <f>'[1]Hannahville Indian Community'!W11</f>
        <v>132361.96799999999</v>
      </c>
      <c r="Z13" s="11">
        <f>'[1]Keweenaw Bay Indian Community'!L11</f>
        <v>6981270.8000000119</v>
      </c>
      <c r="AA13" s="14">
        <f>'[1]Keweenaw Bay Indian Community'!R11</f>
        <v>6283143.7200000118</v>
      </c>
      <c r="AB13" s="13">
        <f>'[1]Keweenaw Bay Indian Community'!W11</f>
        <v>1407424.192</v>
      </c>
      <c r="AC13" s="41">
        <f>'[1]Lac Vieux'!L11</f>
        <v>4019159.0199999958</v>
      </c>
      <c r="AD13" s="42">
        <f>'[1]Lac Vieux'!R11</f>
        <v>3617243.1199999959</v>
      </c>
      <c r="AE13" s="43">
        <f>'[1]Lac Vieux'!W11</f>
        <v>810262.45600000001</v>
      </c>
      <c r="AF13" s="15">
        <f>'[1]Little River Band of Ottawa Ind'!L11</f>
        <v>12721009.709999979</v>
      </c>
      <c r="AG13" s="16">
        <f>'[1]Little River Band of Ottawa Ind'!R11</f>
        <v>11448908.729999978</v>
      </c>
      <c r="AH13" s="17">
        <f>'[1]Little River Band of Ottawa Ind'!W11</f>
        <v>2564555.5600000005</v>
      </c>
      <c r="AI13" s="15">
        <f>'[1]Little Traverse Bay Band of Oda'!L11</f>
        <v>2697898.4299999997</v>
      </c>
      <c r="AJ13" s="16">
        <f>'[1]Little Traverse Bay Band of Oda'!R11</f>
        <v>2428108.5799999996</v>
      </c>
      <c r="AK13" s="17">
        <f>'[1]Little Traverse Bay Band of Oda'!W11</f>
        <v>543896.32000000007</v>
      </c>
      <c r="AL13" s="15">
        <f>'[1]Pokagon Band of Potawatomi Ind'!L11</f>
        <v>3618057.9399999976</v>
      </c>
      <c r="AM13" s="16">
        <f>'[1]Pokagon Band of Potawatomi Ind'!R11</f>
        <v>3256252.1399999978</v>
      </c>
      <c r="AN13" s="17">
        <f>'[1]Pokagon Band of Potawatomi Ind'!W11</f>
        <v>729400.48</v>
      </c>
      <c r="AO13" s="15">
        <f>'[1]Soaring Eagle Gaming'!L11</f>
        <v>3672714.3400000036</v>
      </c>
      <c r="AP13" s="16">
        <f>'[1]Soaring Eagle Gaming'!R11</f>
        <v>3305442.9100000034</v>
      </c>
      <c r="AQ13" s="17">
        <f>'[1]Soaring Eagle Gaming'!W11</f>
        <v>740419.2080000001</v>
      </c>
      <c r="AR13" s="15">
        <f>'[1]Sault Ste. Marie Tribe of Chipp'!L11</f>
        <v>2095138.150000006</v>
      </c>
      <c r="AS13" s="16">
        <f>'[1]Sault Ste. Marie Tribe of Chipp'!R11</f>
        <v>1885624.3400000059</v>
      </c>
      <c r="AT13" s="17">
        <f>'[1]Sault Ste. Marie Tribe of Chipp'!W11</f>
        <v>422379.84800000006</v>
      </c>
      <c r="AU13" s="18">
        <f t="shared" ref="AU13" si="23">B13+E13+H13+K13+N13+Q13+T13+W13+Z13+AC13+AF13+AI13+AL13+AO13+AR13</f>
        <v>191439941.62000018</v>
      </c>
      <c r="AV13" s="18">
        <f t="shared" ref="AV13" si="24">C13+F13+I13+L13+O13+R13+U13+X13+AA13+AD13+AG13+AJ13+AM13+AP13+AS13</f>
        <v>172297804.75000021</v>
      </c>
      <c r="AW13" s="44">
        <f t="shared" ref="AW13" si="25">D13+G13+J13+M13+P13+S13+V13+Y13+AB13+AE13+AH13+AK13+AN13+AQ13+AT13</f>
        <v>35981574.98399999</v>
      </c>
      <c r="AX13" s="52">
        <f>'[1]All Operators reconciliation'!V10+'[1]All Operators reconciliation'!X10</f>
        <v>8841526.7773750033</v>
      </c>
      <c r="AY13" s="52">
        <f>'[1]All Operators reconciliation'!U10</f>
        <v>4505913.8280000007</v>
      </c>
    </row>
    <row r="14" spans="1:51" s="23" customFormat="1" ht="12.75" x14ac:dyDescent="0.2">
      <c r="A14" s="28" t="s">
        <v>43</v>
      </c>
      <c r="B14" s="11">
        <f>'[1]MGM Grand Detroit'!L12</f>
        <v>52451483.679999828</v>
      </c>
      <c r="C14" s="12">
        <f>'[1]MGM Grand Detroit'!R12</f>
        <v>47206335.309999831</v>
      </c>
      <c r="D14" s="13">
        <f>'[1]MGM Grand Detroit'!W12</f>
        <v>9252441.7229999993</v>
      </c>
      <c r="E14" s="11">
        <f>'[1]MotorCity Casino'!L12</f>
        <v>48381748.289999925</v>
      </c>
      <c r="F14" s="14">
        <f>'[1]MotorCity Casino'!R12</f>
        <v>43543573.459999926</v>
      </c>
      <c r="G14" s="13">
        <f>'[1]MotorCity Casino'!W12</f>
        <v>8534540.3990000002</v>
      </c>
      <c r="H14" s="11">
        <f>[1]Greektown_Penn!L12</f>
        <v>4260322.9900000095</v>
      </c>
      <c r="I14" s="14">
        <f>[1]Greektown_Penn!R12</f>
        <v>3834290.6900000097</v>
      </c>
      <c r="J14" s="13">
        <f>[1]Greektown_Penn!W12</f>
        <v>751520.97299999988</v>
      </c>
      <c r="K14" s="11">
        <f>'[1]Bay Mills Indian Community'!L12</f>
        <v>36648510.690000057</v>
      </c>
      <c r="L14" s="12">
        <f>'[1]Bay Mills Indian Community'!R12</f>
        <v>32878507.420000054</v>
      </c>
      <c r="M14" s="13">
        <f>'[1]Bay Mills Indian Community'!W12</f>
        <v>7364785.6640000008</v>
      </c>
      <c r="N14" s="11">
        <f>[1]FireKeepers!$L12</f>
        <v>1839994.9200000018</v>
      </c>
      <c r="O14" s="14">
        <f>[1]FireKeepers!R12</f>
        <v>1655995.4300000018</v>
      </c>
      <c r="P14" s="13">
        <f>[1]FireKeepers!W12</f>
        <v>370942.97600000002</v>
      </c>
      <c r="Q14" s="11">
        <f>'[1]Grnd Traverse Band of Otta &amp; Ch'!$L12</f>
        <v>12618794.599999964</v>
      </c>
      <c r="R14" s="14">
        <f>'[1]Grnd Traverse Band of Otta &amp; Ch'!R12</f>
        <v>11356915.139999963</v>
      </c>
      <c r="S14" s="13">
        <f>'[1]Grnd Traverse Band of Otta &amp; Ch'!W12</f>
        <v>2543948.9920000006</v>
      </c>
      <c r="T14" s="11">
        <f>'[1]Gun Lake Band'!L12</f>
        <v>2603215.0399999991</v>
      </c>
      <c r="U14" s="14">
        <f>'[1]Gun Lake Band'!R12</f>
        <v>2342893.5399999991</v>
      </c>
      <c r="V14" s="13">
        <f>'[1]Gun Lake Band'!W12</f>
        <v>524808.152</v>
      </c>
      <c r="W14" s="11">
        <f>'[1]Hannahville Indian Community'!L12</f>
        <v>809054</v>
      </c>
      <c r="X14" s="14">
        <f>'[1]Hannahville Indian Community'!R12</f>
        <v>728148.6</v>
      </c>
      <c r="Y14" s="13">
        <f>'[1]Hannahville Indian Community'!W12</f>
        <v>138158.12</v>
      </c>
      <c r="Z14" s="11">
        <f>'[1]Keweenaw Bay Indian Community'!L12</f>
        <v>7410519.8799999952</v>
      </c>
      <c r="AA14" s="14">
        <f>'[1]Keweenaw Bay Indian Community'!R12</f>
        <v>6666913.6899999948</v>
      </c>
      <c r="AB14" s="13">
        <f>'[1]Keweenaw Bay Indian Community'!W12</f>
        <v>1493388.6640000001</v>
      </c>
      <c r="AC14" s="41">
        <f>'[1]Lac Vieux'!L12</f>
        <v>3741452.5300000012</v>
      </c>
      <c r="AD14" s="42">
        <f>'[1]Lac Vieux'!R12</f>
        <v>3367307.2800000012</v>
      </c>
      <c r="AE14" s="43">
        <f>'[1]Lac Vieux'!W12</f>
        <v>754276.83200000005</v>
      </c>
      <c r="AF14" s="15">
        <f>'[1]Little River Band of Ottawa Ind'!L12</f>
        <v>13029329.610000014</v>
      </c>
      <c r="AG14" s="16">
        <f>'[1]Little River Band of Ottawa Ind'!R12</f>
        <v>11726396.650000013</v>
      </c>
      <c r="AH14" s="17">
        <f>'[1]Little River Band of Ottawa Ind'!W12</f>
        <v>2626712.8480000002</v>
      </c>
      <c r="AI14" s="15">
        <f>'[1]Little Traverse Bay Band of Oda'!L12</f>
        <v>2778574.5099999979</v>
      </c>
      <c r="AJ14" s="16">
        <f>'[1]Little Traverse Bay Band of Oda'!R12</f>
        <v>2500717.0599999977</v>
      </c>
      <c r="AK14" s="17">
        <f>'[1]Little Traverse Bay Band of Oda'!W12</f>
        <v>560160.62400000007</v>
      </c>
      <c r="AL14" s="15">
        <f>'[1]Pokagon Band of Potawatomi Ind'!L12</f>
        <v>3973915.8900000006</v>
      </c>
      <c r="AM14" s="16">
        <f>'[1]Pokagon Band of Potawatomi Ind'!R12</f>
        <v>3576524.3100000005</v>
      </c>
      <c r="AN14" s="17">
        <f>'[1]Pokagon Band of Potawatomi Ind'!W12</f>
        <v>801141.44800000009</v>
      </c>
      <c r="AO14" s="15">
        <f>'[1]Soaring Eagle Gaming'!L12</f>
        <v>3419813.7199999988</v>
      </c>
      <c r="AP14" s="16">
        <f>'[1]Soaring Eagle Gaming'!R12</f>
        <v>3077832.3499999987</v>
      </c>
      <c r="AQ14" s="17">
        <f>'[1]Soaring Eagle Gaming'!W12</f>
        <v>689434.44800000009</v>
      </c>
      <c r="AR14" s="15">
        <f>'[1]Sault Ste. Marie Tribe of Chipp'!L12</f>
        <v>2693441.5199999958</v>
      </c>
      <c r="AS14" s="16">
        <f>'[1]Sault Ste. Marie Tribe of Chipp'!R12</f>
        <v>2424097.3699999959</v>
      </c>
      <c r="AT14" s="17">
        <f>'[1]Sault Ste. Marie Tribe of Chipp'!W12</f>
        <v>542997.80800000008</v>
      </c>
      <c r="AU14" s="18">
        <f t="shared" ref="AU14" si="26">B14+E14+H14+K14+N14+Q14+T14+W14+Z14+AC14+AF14+AI14+AL14+AO14+AR14</f>
        <v>196660171.86999977</v>
      </c>
      <c r="AV14" s="18">
        <f t="shared" ref="AV14" si="27">C14+F14+I14+L14+O14+R14+U14+X14+AA14+AD14+AG14+AJ14+AM14+AP14+AS14</f>
        <v>176886448.29999977</v>
      </c>
      <c r="AW14" s="44">
        <f t="shared" ref="AW14" si="28">D14+G14+J14+M14+P14+S14+V14+Y14+AB14+AE14+AH14+AK14+AN14+AQ14+AT14</f>
        <v>36949259.670999996</v>
      </c>
      <c r="AX14" s="52">
        <f>'[1]All Operators reconciliation'!V11+'[1]All Operators reconciliation'!X11</f>
        <v>9127375.2482499965</v>
      </c>
      <c r="AY14" s="52">
        <f>'[1]All Operators reconciliation'!U11</f>
        <v>4602689.1440000003</v>
      </c>
    </row>
    <row r="15" spans="1:51" s="23" customFormat="1" ht="12.75" x14ac:dyDescent="0.2">
      <c r="A15" s="28" t="s">
        <v>44</v>
      </c>
      <c r="B15" s="11"/>
      <c r="C15" s="12"/>
      <c r="D15" s="13"/>
      <c r="E15" s="11"/>
      <c r="F15" s="14"/>
      <c r="G15" s="13"/>
      <c r="H15" s="11"/>
      <c r="I15" s="14"/>
      <c r="J15" s="13"/>
      <c r="K15" s="11"/>
      <c r="L15" s="12"/>
      <c r="M15" s="13"/>
      <c r="N15" s="11"/>
      <c r="O15" s="14"/>
      <c r="P15" s="13"/>
      <c r="Q15" s="11"/>
      <c r="R15" s="14"/>
      <c r="S15" s="13"/>
      <c r="T15" s="11"/>
      <c r="U15" s="14"/>
      <c r="V15" s="13"/>
      <c r="W15" s="11"/>
      <c r="X15" s="14"/>
      <c r="Y15" s="13"/>
      <c r="Z15" s="11"/>
      <c r="AA15" s="14"/>
      <c r="AB15" s="13"/>
      <c r="AC15" s="1"/>
      <c r="AD15" s="2"/>
      <c r="AE15" s="3"/>
      <c r="AF15" s="15"/>
      <c r="AG15" s="16"/>
      <c r="AH15" s="17"/>
      <c r="AI15" s="15"/>
      <c r="AJ15" s="16"/>
      <c r="AK15" s="17"/>
      <c r="AL15" s="15"/>
      <c r="AM15" s="16"/>
      <c r="AN15" s="17"/>
      <c r="AO15" s="15"/>
      <c r="AP15" s="16"/>
      <c r="AQ15" s="17"/>
      <c r="AR15" s="15"/>
      <c r="AS15" s="16"/>
      <c r="AT15" s="17"/>
      <c r="AU15" s="18"/>
      <c r="AV15" s="18"/>
      <c r="AW15" s="44"/>
      <c r="AX15" s="52"/>
      <c r="AY15" s="52"/>
    </row>
    <row r="16" spans="1:51" s="23" customFormat="1" ht="12.75" x14ac:dyDescent="0.2">
      <c r="A16" s="28" t="s">
        <v>45</v>
      </c>
      <c r="B16" s="11"/>
      <c r="C16" s="12"/>
      <c r="D16" s="13"/>
      <c r="E16" s="11"/>
      <c r="F16" s="14"/>
      <c r="G16" s="13"/>
      <c r="H16" s="11"/>
      <c r="I16" s="14"/>
      <c r="J16" s="13"/>
      <c r="K16" s="11"/>
      <c r="L16" s="12"/>
      <c r="M16" s="13"/>
      <c r="N16" s="11"/>
      <c r="O16" s="14"/>
      <c r="P16" s="13"/>
      <c r="Q16" s="11"/>
      <c r="R16" s="14"/>
      <c r="S16" s="13"/>
      <c r="T16" s="11"/>
      <c r="U16" s="14"/>
      <c r="V16" s="13"/>
      <c r="W16" s="11"/>
      <c r="X16" s="14"/>
      <c r="Y16" s="13"/>
      <c r="Z16" s="11"/>
      <c r="AA16" s="14"/>
      <c r="AB16" s="13"/>
      <c r="AC16" s="1"/>
      <c r="AD16" s="2"/>
      <c r="AE16" s="3"/>
      <c r="AF16" s="15"/>
      <c r="AG16" s="16"/>
      <c r="AH16" s="17"/>
      <c r="AI16" s="15"/>
      <c r="AJ16" s="16"/>
      <c r="AK16" s="17"/>
      <c r="AL16" s="15"/>
      <c r="AM16" s="16"/>
      <c r="AN16" s="17"/>
      <c r="AO16" s="15"/>
      <c r="AP16" s="16"/>
      <c r="AQ16" s="17"/>
      <c r="AR16" s="15"/>
      <c r="AS16" s="16"/>
      <c r="AT16" s="17"/>
      <c r="AU16" s="18"/>
      <c r="AV16" s="18"/>
      <c r="AW16" s="44"/>
      <c r="AX16" s="52"/>
      <c r="AY16" s="52"/>
    </row>
    <row r="17" spans="1:68" s="23" customFormat="1" ht="12.75" x14ac:dyDescent="0.2">
      <c r="A17" s="28" t="s">
        <v>46</v>
      </c>
      <c r="B17" s="11"/>
      <c r="C17" s="12"/>
      <c r="D17" s="13"/>
      <c r="E17" s="11"/>
      <c r="F17" s="14"/>
      <c r="G17" s="13"/>
      <c r="H17" s="11"/>
      <c r="I17" s="14"/>
      <c r="J17" s="13"/>
      <c r="K17" s="11"/>
      <c r="L17" s="12"/>
      <c r="M17" s="13"/>
      <c r="N17" s="11"/>
      <c r="O17" s="14"/>
      <c r="P17" s="13"/>
      <c r="Q17" s="11"/>
      <c r="R17" s="14"/>
      <c r="S17" s="13"/>
      <c r="T17" s="11"/>
      <c r="U17" s="14"/>
      <c r="V17" s="13"/>
      <c r="W17" s="11"/>
      <c r="X17" s="14"/>
      <c r="Y17" s="13"/>
      <c r="Z17" s="11"/>
      <c r="AA17" s="14"/>
      <c r="AB17" s="13"/>
      <c r="AC17" s="1"/>
      <c r="AD17" s="2"/>
      <c r="AE17" s="3"/>
      <c r="AF17" s="15"/>
      <c r="AG17" s="16"/>
      <c r="AH17" s="17"/>
      <c r="AI17" s="15"/>
      <c r="AJ17" s="16"/>
      <c r="AK17" s="17"/>
      <c r="AL17" s="15"/>
      <c r="AM17" s="16"/>
      <c r="AN17" s="17"/>
      <c r="AO17" s="15"/>
      <c r="AP17" s="16"/>
      <c r="AQ17" s="17"/>
      <c r="AR17" s="15"/>
      <c r="AS17" s="16"/>
      <c r="AT17" s="17"/>
      <c r="AU17" s="18"/>
      <c r="AV17" s="18"/>
      <c r="AW17" s="44"/>
      <c r="AX17" s="52"/>
      <c r="AY17" s="52"/>
    </row>
    <row r="18" spans="1:68" s="23" customFormat="1" ht="13.5" thickBot="1" x14ac:dyDescent="0.25">
      <c r="A18" s="28" t="s">
        <v>47</v>
      </c>
      <c r="B18" s="11"/>
      <c r="C18" s="12"/>
      <c r="D18" s="13"/>
      <c r="E18" s="11"/>
      <c r="F18" s="14"/>
      <c r="G18" s="13"/>
      <c r="H18" s="11"/>
      <c r="I18" s="14"/>
      <c r="J18" s="13"/>
      <c r="K18" s="11"/>
      <c r="L18" s="12"/>
      <c r="M18" s="13"/>
      <c r="N18" s="11"/>
      <c r="O18" s="14"/>
      <c r="P18" s="13"/>
      <c r="Q18" s="11"/>
      <c r="R18" s="14"/>
      <c r="S18" s="13"/>
      <c r="T18" s="11"/>
      <c r="U18" s="14"/>
      <c r="V18" s="13"/>
      <c r="W18" s="11"/>
      <c r="X18" s="14"/>
      <c r="Y18" s="13"/>
      <c r="Z18" s="11"/>
      <c r="AA18" s="14"/>
      <c r="AB18" s="13"/>
      <c r="AC18" s="1"/>
      <c r="AD18" s="2"/>
      <c r="AE18" s="3"/>
      <c r="AF18" s="15"/>
      <c r="AG18" s="16"/>
      <c r="AH18" s="17"/>
      <c r="AI18" s="15"/>
      <c r="AJ18" s="16"/>
      <c r="AK18" s="17"/>
      <c r="AL18" s="15"/>
      <c r="AM18" s="16"/>
      <c r="AN18" s="17"/>
      <c r="AO18" s="15"/>
      <c r="AP18" s="16"/>
      <c r="AQ18" s="17"/>
      <c r="AR18" s="15"/>
      <c r="AS18" s="16"/>
      <c r="AT18" s="17"/>
      <c r="AU18" s="18"/>
      <c r="AV18" s="18"/>
      <c r="AW18" s="44"/>
      <c r="AX18" s="52"/>
      <c r="AY18" s="52"/>
    </row>
    <row r="19" spans="1:68" s="24" customFormat="1" ht="13.5" thickBot="1" x14ac:dyDescent="0.25">
      <c r="A19" s="29" t="s">
        <v>48</v>
      </c>
      <c r="B19" s="8">
        <f>SUM(B7:B18)</f>
        <v>405737245.17000008</v>
      </c>
      <c r="C19" s="9">
        <f t="shared" ref="C19:AY19" si="29">SUM(C7:C18)</f>
        <v>365994212.56000006</v>
      </c>
      <c r="D19" s="4">
        <f t="shared" si="29"/>
        <v>71258865.664000005</v>
      </c>
      <c r="E19" s="8">
        <f t="shared" si="29"/>
        <v>391788173.10000002</v>
      </c>
      <c r="F19" s="10">
        <f t="shared" si="29"/>
        <v>352288146.1500001</v>
      </c>
      <c r="G19" s="4">
        <f t="shared" si="29"/>
        <v>68572476.650999993</v>
      </c>
      <c r="H19" s="8">
        <f t="shared" si="29"/>
        <v>36966453.279999971</v>
      </c>
      <c r="I19" s="10">
        <f t="shared" si="29"/>
        <v>33269807.949999969</v>
      </c>
      <c r="J19" s="4">
        <f t="shared" si="29"/>
        <v>6044882.3470000001</v>
      </c>
      <c r="K19" s="8">
        <f t="shared" si="29"/>
        <v>293292920.87999976</v>
      </c>
      <c r="L19" s="9">
        <f t="shared" si="29"/>
        <v>264382334.38999975</v>
      </c>
      <c r="M19" s="4">
        <f t="shared" si="29"/>
        <v>58677642.895999998</v>
      </c>
      <c r="N19" s="8">
        <f t="shared" si="29"/>
        <v>16380078.54999999</v>
      </c>
      <c r="O19" s="10">
        <f t="shared" si="29"/>
        <v>14742070.69999999</v>
      </c>
      <c r="P19" s="4">
        <f t="shared" si="29"/>
        <v>2758223.8320000004</v>
      </c>
      <c r="Q19" s="8">
        <f t="shared" si="29"/>
        <v>90970954.069999993</v>
      </c>
      <c r="R19" s="10">
        <f t="shared" si="29"/>
        <v>81873858.659999996</v>
      </c>
      <c r="S19" s="4">
        <f t="shared" si="29"/>
        <v>17795744.344000001</v>
      </c>
      <c r="T19" s="8">
        <f t="shared" si="29"/>
        <v>20816209.320000015</v>
      </c>
      <c r="U19" s="10">
        <f t="shared" si="29"/>
        <v>18717872.750000015</v>
      </c>
      <c r="V19" s="4">
        <f t="shared" si="29"/>
        <v>3648803.5040000007</v>
      </c>
      <c r="W19" s="8">
        <f t="shared" si="29"/>
        <v>9583608.8399999924</v>
      </c>
      <c r="X19" s="10">
        <f t="shared" si="29"/>
        <v>8625247.9599999934</v>
      </c>
      <c r="Y19" s="4">
        <f t="shared" si="29"/>
        <v>1464047.6</v>
      </c>
      <c r="Z19" s="8">
        <f t="shared" si="29"/>
        <v>53915285.590000004</v>
      </c>
      <c r="AA19" s="10">
        <f t="shared" si="29"/>
        <v>48521202.830000006</v>
      </c>
      <c r="AB19" s="4">
        <f t="shared" si="29"/>
        <v>10324749.440000001</v>
      </c>
      <c r="AC19" s="8">
        <f t="shared" si="29"/>
        <v>25418582.170000017</v>
      </c>
      <c r="AD19" s="10">
        <f t="shared" si="29"/>
        <v>22876723.96000002</v>
      </c>
      <c r="AE19" s="4">
        <f t="shared" si="29"/>
        <v>4580386.1520000007</v>
      </c>
      <c r="AF19" s="8">
        <f t="shared" si="29"/>
        <v>99384654.459999949</v>
      </c>
      <c r="AG19" s="10">
        <f t="shared" si="29"/>
        <v>89446189.009999961</v>
      </c>
      <c r="AH19" s="4">
        <f t="shared" si="29"/>
        <v>19491946.335999999</v>
      </c>
      <c r="AI19" s="8">
        <f t="shared" si="29"/>
        <v>22894816.369999982</v>
      </c>
      <c r="AJ19" s="10">
        <f t="shared" si="29"/>
        <v>20605334.729999982</v>
      </c>
      <c r="AK19" s="4">
        <f t="shared" si="29"/>
        <v>4071594.9840000002</v>
      </c>
      <c r="AL19" s="8">
        <f t="shared" si="29"/>
        <v>31301291.339999989</v>
      </c>
      <c r="AM19" s="10">
        <f t="shared" si="29"/>
        <v>28613896.919999987</v>
      </c>
      <c r="AN19" s="4">
        <f t="shared" si="29"/>
        <v>5865512.9119999995</v>
      </c>
      <c r="AO19" s="8">
        <f t="shared" si="29"/>
        <v>27847636.039999992</v>
      </c>
      <c r="AP19" s="10">
        <f t="shared" si="29"/>
        <v>25062872.43999999</v>
      </c>
      <c r="AQ19" s="4">
        <f t="shared" si="29"/>
        <v>5070083.4239999996</v>
      </c>
      <c r="AR19" s="8">
        <f t="shared" si="29"/>
        <v>21607297.729999997</v>
      </c>
      <c r="AS19" s="10">
        <f t="shared" si="29"/>
        <v>19446567.959999997</v>
      </c>
      <c r="AT19" s="4">
        <f t="shared" si="29"/>
        <v>3812031.2240000004</v>
      </c>
      <c r="AU19" s="8">
        <f>SUM(AU7:AU18)</f>
        <v>1547905206.9099998</v>
      </c>
      <c r="AV19" s="9">
        <f t="shared" ref="AV19" si="30">SUM(AV7:AV18)</f>
        <v>1394466338.9699998</v>
      </c>
      <c r="AW19" s="4">
        <f t="shared" si="29"/>
        <v>283436991.31</v>
      </c>
      <c r="AX19" s="49">
        <f t="shared" si="29"/>
        <v>71912784.081250012</v>
      </c>
      <c r="AY19" s="49">
        <f t="shared" si="29"/>
        <v>34390191.662</v>
      </c>
    </row>
    <row r="20" spans="1:68" s="24" customFormat="1" ht="12.75" x14ac:dyDescent="0.2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">
      <c r="B21" s="26" t="s">
        <v>49</v>
      </c>
      <c r="C21" s="128" t="s">
        <v>51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6"/>
      <c r="Q21" s="6"/>
      <c r="AX21" s="34"/>
      <c r="AY21" s="34"/>
    </row>
    <row r="22" spans="1:68" s="7" customFormat="1" x14ac:dyDescent="0.25">
      <c r="A22" s="46"/>
      <c r="B22" s="26" t="s">
        <v>61</v>
      </c>
      <c r="C22" s="128" t="s">
        <v>62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BO22" s="36"/>
      <c r="BP22" s="33"/>
    </row>
    <row r="23" spans="1:68" x14ac:dyDescent="0.25">
      <c r="A23" s="47"/>
      <c r="B23" s="48"/>
      <c r="C23" s="48"/>
      <c r="D23" s="48"/>
    </row>
    <row r="26" spans="1:68" ht="15.75" customHeight="1" x14ac:dyDescent="0.25"/>
    <row r="27" spans="1:68" ht="15.75" customHeight="1" x14ac:dyDescent="0.25"/>
  </sheetData>
  <sheetProtection algorithmName="SHA-512" hashValue="MagMofUQmVmU8tiMNNOiqxEZNiWBCBXF4m2I1hS4kBLlDlhFwquRQK0ZrWP90Ah8cddlurF6n7TAZn18bcG0pQ==" saltValue="yDMDC4OoKDMrZDmTY/gSeQ==" spinCount="100000" sheet="1" selectLockedCells="1" selectUnlockedCells="1"/>
  <mergeCells count="68">
    <mergeCell ref="AF5:AH5"/>
    <mergeCell ref="AI5:AK5"/>
    <mergeCell ref="AL5:AN5"/>
    <mergeCell ref="C21:M21"/>
    <mergeCell ref="C22:W22"/>
    <mergeCell ref="W5:Y5"/>
    <mergeCell ref="Z5:AB5"/>
    <mergeCell ref="AC5:AE5"/>
    <mergeCell ref="AL4:AN4"/>
    <mergeCell ref="AO4:AQ4"/>
    <mergeCell ref="AR4:AT4"/>
    <mergeCell ref="B5:D5"/>
    <mergeCell ref="E5:G5"/>
    <mergeCell ref="H5:J5"/>
    <mergeCell ref="K5:M5"/>
    <mergeCell ref="N5:P5"/>
    <mergeCell ref="Q5:S5"/>
    <mergeCell ref="T5:V5"/>
    <mergeCell ref="T4:V4"/>
    <mergeCell ref="W4:Y4"/>
    <mergeCell ref="Z4:AB4"/>
    <mergeCell ref="AC4:AE4"/>
    <mergeCell ref="AF4:AH4"/>
    <mergeCell ref="AI4:AK4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AO2:AQ2"/>
    <mergeCell ref="AR2:AT2"/>
    <mergeCell ref="AU2:AW5"/>
    <mergeCell ref="AX2:AX5"/>
    <mergeCell ref="AY2:AY5"/>
    <mergeCell ref="AO5:AQ5"/>
    <mergeCell ref="AR5:AT5"/>
    <mergeCell ref="B3:D3"/>
    <mergeCell ref="E3:G3"/>
    <mergeCell ref="H3:J3"/>
    <mergeCell ref="K3:M3"/>
    <mergeCell ref="N3:P3"/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A2FF-26E8-41D7-BF4E-262E5AFA8FFA}">
  <dimension ref="A1:BP28"/>
  <sheetViews>
    <sheetView zoomScaleNormal="100" workbookViewId="0"/>
  </sheetViews>
  <sheetFormatPr defaultColWidth="12.85546875" defaultRowHeight="15" x14ac:dyDescent="0.25"/>
  <cols>
    <col min="1" max="1" width="15.85546875" customWidth="1"/>
    <col min="2" max="3" width="14.5703125" customWidth="1"/>
    <col min="4" max="4" width="14.5703125" bestFit="1" customWidth="1"/>
    <col min="5" max="6" width="14.42578125" bestFit="1" customWidth="1"/>
    <col min="7" max="10" width="13.7109375" customWidth="1"/>
    <col min="11" max="12" width="14.42578125" bestFit="1" customWidth="1"/>
    <col min="13" max="31" width="13.7109375" customWidth="1"/>
    <col min="32" max="32" width="14.5703125" bestFit="1" customWidth="1"/>
    <col min="33" max="46" width="13.7109375" customWidth="1"/>
    <col min="47" max="48" width="15.85546875" bestFit="1" customWidth="1"/>
    <col min="49" max="49" width="14.42578125" bestFit="1" customWidth="1"/>
    <col min="50" max="51" width="14.5703125" style="33" bestFit="1" customWidth="1"/>
  </cols>
  <sheetData>
    <row r="1" spans="1:51" ht="19.5" thickBot="1" x14ac:dyDescent="0.35">
      <c r="A1" s="5"/>
      <c r="B1" s="55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 t="s">
        <v>79</v>
      </c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 t="s">
        <v>79</v>
      </c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8"/>
    </row>
    <row r="2" spans="1:51" s="25" customFormat="1" ht="50.25" customHeight="1" thickBot="1" x14ac:dyDescent="0.3">
      <c r="A2" s="31" t="s">
        <v>0</v>
      </c>
      <c r="B2" s="59" t="s">
        <v>1</v>
      </c>
      <c r="C2" s="59"/>
      <c r="D2" s="59"/>
      <c r="E2" s="60" t="s">
        <v>2</v>
      </c>
      <c r="F2" s="60"/>
      <c r="G2" s="60"/>
      <c r="H2" s="61" t="s">
        <v>3</v>
      </c>
      <c r="I2" s="61"/>
      <c r="J2" s="61"/>
      <c r="K2" s="62" t="s">
        <v>4</v>
      </c>
      <c r="L2" s="62"/>
      <c r="M2" s="62"/>
      <c r="N2" s="63" t="s">
        <v>74</v>
      </c>
      <c r="O2" s="64"/>
      <c r="P2" s="65"/>
      <c r="Q2" s="66" t="s">
        <v>5</v>
      </c>
      <c r="R2" s="66"/>
      <c r="S2" s="66"/>
      <c r="T2" s="67" t="s">
        <v>64</v>
      </c>
      <c r="U2" s="67"/>
      <c r="V2" s="67"/>
      <c r="W2" s="68" t="s">
        <v>78</v>
      </c>
      <c r="X2" s="68"/>
      <c r="Y2" s="68"/>
      <c r="Z2" s="69" t="s">
        <v>6</v>
      </c>
      <c r="AA2" s="69"/>
      <c r="AB2" s="69"/>
      <c r="AC2" s="70" t="s">
        <v>69</v>
      </c>
      <c r="AD2" s="70"/>
      <c r="AE2" s="70"/>
      <c r="AF2" s="71" t="s">
        <v>7</v>
      </c>
      <c r="AG2" s="71"/>
      <c r="AH2" s="71"/>
      <c r="AI2" s="72" t="s">
        <v>55</v>
      </c>
      <c r="AJ2" s="72"/>
      <c r="AK2" s="72"/>
      <c r="AL2" s="53" t="s">
        <v>57</v>
      </c>
      <c r="AM2" s="53"/>
      <c r="AN2" s="54"/>
      <c r="AO2" s="73" t="s">
        <v>75</v>
      </c>
      <c r="AP2" s="73"/>
      <c r="AQ2" s="74"/>
      <c r="AR2" s="75" t="s">
        <v>8</v>
      </c>
      <c r="AS2" s="75"/>
      <c r="AT2" s="76"/>
      <c r="AU2" s="77" t="s">
        <v>9</v>
      </c>
      <c r="AV2" s="78"/>
      <c r="AW2" s="79"/>
      <c r="AX2" s="86" t="s">
        <v>60</v>
      </c>
      <c r="AY2" s="89" t="s">
        <v>67</v>
      </c>
    </row>
    <row r="3" spans="1:51" s="25" customFormat="1" ht="15.75" hidden="1" thickBot="1" x14ac:dyDescent="0.3">
      <c r="A3" s="31" t="s">
        <v>10</v>
      </c>
      <c r="B3" s="59" t="s">
        <v>11</v>
      </c>
      <c r="C3" s="59"/>
      <c r="D3" s="59"/>
      <c r="E3" s="60" t="s">
        <v>2</v>
      </c>
      <c r="F3" s="60"/>
      <c r="G3" s="60"/>
      <c r="H3" s="61" t="s">
        <v>12</v>
      </c>
      <c r="I3" s="61"/>
      <c r="J3" s="61"/>
      <c r="K3" s="62" t="s">
        <v>13</v>
      </c>
      <c r="L3" s="62"/>
      <c r="M3" s="62"/>
      <c r="N3" s="63" t="s">
        <v>72</v>
      </c>
      <c r="O3" s="64"/>
      <c r="P3" s="65"/>
      <c r="Q3" s="66" t="s">
        <v>14</v>
      </c>
      <c r="R3" s="66"/>
      <c r="S3" s="66"/>
      <c r="T3" s="67" t="s">
        <v>65</v>
      </c>
      <c r="U3" s="67"/>
      <c r="V3" s="67"/>
      <c r="W3" s="68" t="s">
        <v>15</v>
      </c>
      <c r="X3" s="68"/>
      <c r="Y3" s="68"/>
      <c r="Z3" s="69" t="s">
        <v>16</v>
      </c>
      <c r="AA3" s="69"/>
      <c r="AB3" s="69"/>
      <c r="AC3" s="70" t="s">
        <v>70</v>
      </c>
      <c r="AD3" s="70"/>
      <c r="AE3" s="70"/>
      <c r="AF3" s="71" t="s">
        <v>17</v>
      </c>
      <c r="AG3" s="71"/>
      <c r="AH3" s="71"/>
      <c r="AI3" s="72" t="s">
        <v>18</v>
      </c>
      <c r="AJ3" s="72"/>
      <c r="AK3" s="72"/>
      <c r="AL3" s="53" t="s">
        <v>58</v>
      </c>
      <c r="AM3" s="53"/>
      <c r="AN3" s="54"/>
      <c r="AO3" s="73" t="s">
        <v>76</v>
      </c>
      <c r="AP3" s="73"/>
      <c r="AQ3" s="74"/>
      <c r="AR3" s="75" t="s">
        <v>19</v>
      </c>
      <c r="AS3" s="75"/>
      <c r="AT3" s="76"/>
      <c r="AU3" s="80"/>
      <c r="AV3" s="81"/>
      <c r="AW3" s="82"/>
      <c r="AX3" s="87"/>
      <c r="AY3" s="90"/>
    </row>
    <row r="4" spans="1:51" s="25" customFormat="1" ht="15.75" hidden="1" thickBot="1" x14ac:dyDescent="0.3">
      <c r="A4" s="31" t="s">
        <v>20</v>
      </c>
      <c r="B4" s="59" t="s">
        <v>21</v>
      </c>
      <c r="C4" s="59"/>
      <c r="D4" s="59"/>
      <c r="E4" s="60" t="s">
        <v>22</v>
      </c>
      <c r="F4" s="60"/>
      <c r="G4" s="60"/>
      <c r="H4" s="61" t="s">
        <v>23</v>
      </c>
      <c r="I4" s="61"/>
      <c r="J4" s="61"/>
      <c r="K4" s="62" t="s">
        <v>24</v>
      </c>
      <c r="L4" s="62"/>
      <c r="M4" s="62"/>
      <c r="N4" s="63" t="s">
        <v>73</v>
      </c>
      <c r="O4" s="64"/>
      <c r="P4" s="65"/>
      <c r="Q4" s="66" t="s">
        <v>25</v>
      </c>
      <c r="R4" s="66"/>
      <c r="S4" s="66"/>
      <c r="T4" s="67" t="s">
        <v>66</v>
      </c>
      <c r="U4" s="67"/>
      <c r="V4" s="67"/>
      <c r="W4" s="68" t="s">
        <v>26</v>
      </c>
      <c r="X4" s="68"/>
      <c r="Y4" s="68"/>
      <c r="Z4" s="69" t="s">
        <v>27</v>
      </c>
      <c r="AA4" s="69"/>
      <c r="AB4" s="69"/>
      <c r="AC4" s="70" t="s">
        <v>71</v>
      </c>
      <c r="AD4" s="70"/>
      <c r="AE4" s="70"/>
      <c r="AF4" s="71" t="s">
        <v>28</v>
      </c>
      <c r="AG4" s="71"/>
      <c r="AH4" s="71"/>
      <c r="AI4" s="72" t="s">
        <v>29</v>
      </c>
      <c r="AJ4" s="72"/>
      <c r="AK4" s="72"/>
      <c r="AL4" s="53" t="s">
        <v>59</v>
      </c>
      <c r="AM4" s="53"/>
      <c r="AN4" s="54"/>
      <c r="AO4" s="73" t="s">
        <v>77</v>
      </c>
      <c r="AP4" s="73"/>
      <c r="AQ4" s="74"/>
      <c r="AR4" s="75" t="s">
        <v>30</v>
      </c>
      <c r="AS4" s="75"/>
      <c r="AT4" s="76"/>
      <c r="AU4" s="80"/>
      <c r="AV4" s="81"/>
      <c r="AW4" s="82"/>
      <c r="AX4" s="87"/>
      <c r="AY4" s="90"/>
    </row>
    <row r="5" spans="1:51" s="25" customFormat="1" ht="24.75" thickBot="1" x14ac:dyDescent="0.3">
      <c r="A5" s="32" t="s">
        <v>56</v>
      </c>
      <c r="B5" s="98">
        <v>44218</v>
      </c>
      <c r="C5" s="99"/>
      <c r="D5" s="100"/>
      <c r="E5" s="101">
        <v>44218</v>
      </c>
      <c r="F5" s="102"/>
      <c r="G5" s="103"/>
      <c r="H5" s="104">
        <v>44228</v>
      </c>
      <c r="I5" s="105"/>
      <c r="J5" s="106"/>
      <c r="K5" s="107">
        <v>44218</v>
      </c>
      <c r="L5" s="108"/>
      <c r="M5" s="109"/>
      <c r="N5" s="110">
        <v>44389</v>
      </c>
      <c r="O5" s="111"/>
      <c r="P5" s="112"/>
      <c r="Q5" s="113">
        <v>44218</v>
      </c>
      <c r="R5" s="114"/>
      <c r="S5" s="115"/>
      <c r="T5" s="116">
        <v>44309</v>
      </c>
      <c r="U5" s="117"/>
      <c r="V5" s="118"/>
      <c r="W5" s="130">
        <v>44218</v>
      </c>
      <c r="X5" s="131"/>
      <c r="Y5" s="132"/>
      <c r="Z5" s="133">
        <v>44218</v>
      </c>
      <c r="AA5" s="134"/>
      <c r="AB5" s="135"/>
      <c r="AC5" s="136">
        <v>44320</v>
      </c>
      <c r="AD5" s="137"/>
      <c r="AE5" s="138"/>
      <c r="AF5" s="119">
        <v>44218</v>
      </c>
      <c r="AG5" s="120"/>
      <c r="AH5" s="121"/>
      <c r="AI5" s="122">
        <v>44225</v>
      </c>
      <c r="AJ5" s="123"/>
      <c r="AK5" s="124"/>
      <c r="AL5" s="125">
        <v>44242</v>
      </c>
      <c r="AM5" s="126"/>
      <c r="AN5" s="127"/>
      <c r="AO5" s="92">
        <v>44665</v>
      </c>
      <c r="AP5" s="93"/>
      <c r="AQ5" s="94"/>
      <c r="AR5" s="95">
        <v>44218</v>
      </c>
      <c r="AS5" s="96"/>
      <c r="AT5" s="97"/>
      <c r="AU5" s="83"/>
      <c r="AV5" s="84"/>
      <c r="AW5" s="85"/>
      <c r="AX5" s="88"/>
      <c r="AY5" s="91"/>
    </row>
    <row r="6" spans="1:51" s="23" customFormat="1" ht="51.75" thickBot="1" x14ac:dyDescent="0.2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ht="13.5" thickBot="1" x14ac:dyDescent="0.25">
      <c r="A7" s="28" t="s">
        <v>36</v>
      </c>
      <c r="B7" s="11">
        <f>'[2]MGM Grand Detroit'!L5</f>
        <v>52837064.519999981</v>
      </c>
      <c r="C7" s="12">
        <f>'[2]MGM Grand Detroit'!R5</f>
        <v>47553358.069999978</v>
      </c>
      <c r="D7" s="13">
        <f>'[2]MGM Grand Detroit'!W5</f>
        <v>8844458.182</v>
      </c>
      <c r="E7" s="11">
        <f>'[2]MotorCity Casino'!L5</f>
        <v>28935991.920000028</v>
      </c>
      <c r="F7" s="14">
        <f>'[2]MotorCity Casino'!R5</f>
        <v>26042392.730000027</v>
      </c>
      <c r="G7" s="13">
        <f>'[2]MotorCity Casino'!W5</f>
        <v>4628308.9720000001</v>
      </c>
      <c r="H7" s="11">
        <f>[2]Greektown_Penn!L5</f>
        <v>4132472.2099999785</v>
      </c>
      <c r="I7" s="14">
        <f>[2]Greektown_Penn!R5</f>
        <v>3719224.9899999788</v>
      </c>
      <c r="J7" s="13">
        <f>[2]Greektown_Penn!W5</f>
        <v>520691.49999999994</v>
      </c>
      <c r="K7" s="11">
        <f>'[2]Bay Mills Indian Community'!L5</f>
        <v>26236508.390000105</v>
      </c>
      <c r="L7" s="12">
        <f>'[2]Bay Mills Indian Community'!R5</f>
        <v>23612857.550000105</v>
      </c>
      <c r="M7" s="13">
        <f>'[2]Bay Mills Indian Community'!W5</f>
        <v>4745280.0880000005</v>
      </c>
      <c r="N7" s="11">
        <f>[2]FireKeepers!$L5</f>
        <v>1805075.0799999982</v>
      </c>
      <c r="O7" s="14">
        <f>[2]FireKeepers!R5</f>
        <v>1624567.5699999982</v>
      </c>
      <c r="P7" s="13">
        <f>[2]FireKeepers!W5</f>
        <v>259930.80800000002</v>
      </c>
      <c r="Q7" s="11">
        <f>'[2]Grnd Traverse Band of Otta &amp; Ch'!$L5</f>
        <v>6840951.3700000048</v>
      </c>
      <c r="R7" s="14">
        <f>'[2]Grnd Traverse Band of Otta &amp; Ch'!R5</f>
        <v>6156856.2300000051</v>
      </c>
      <c r="S7" s="13">
        <f>'[2]Grnd Traverse Band of Otta &amp; Ch'!W5</f>
        <v>1019606.6960000001</v>
      </c>
      <c r="T7" s="11">
        <f>'[2]Gun Lake Band'!L5</f>
        <v>1778047.5700000003</v>
      </c>
      <c r="U7" s="14">
        <f>'[2]Gun Lake Band'!R5</f>
        <v>1600242.8100000003</v>
      </c>
      <c r="V7" s="13">
        <f>'[2]Gun Lake Band'!W5</f>
        <v>256038.848</v>
      </c>
      <c r="W7" s="11">
        <f>'[2]Hannahville Indian Community'!L5</f>
        <v>0</v>
      </c>
      <c r="X7" s="14">
        <f>'[2]Hannahville Indian Community'!R5</f>
        <v>0</v>
      </c>
      <c r="Y7" s="13">
        <f>'[2]Hannahville Indian Community'!W5</f>
        <v>0</v>
      </c>
      <c r="Z7" s="11">
        <f>'[2]Keweenaw Bay Indian Community'!L5</f>
        <v>7207970.8700000048</v>
      </c>
      <c r="AA7" s="14">
        <f>'[2]Keweenaw Bay Indian Community'!R5</f>
        <v>6487173.7800000049</v>
      </c>
      <c r="AB7" s="13">
        <f>'[2]Keweenaw Bay Indian Community'!W5</f>
        <v>1077742.584</v>
      </c>
      <c r="AC7" s="41">
        <f>'[2]Lac Vieux'!L5</f>
        <v>1142004.6600000039</v>
      </c>
      <c r="AD7" s="42">
        <f>'[2]Lac Vieux'!R5</f>
        <v>1027804.1900000039</v>
      </c>
      <c r="AE7" s="43">
        <f>'[2]Lac Vieux'!W5</f>
        <v>164448.67200000002</v>
      </c>
      <c r="AF7" s="15">
        <f>'[2]Little River Band of Ottawa Ind'!L5</f>
        <v>8584852.660000002</v>
      </c>
      <c r="AG7" s="16">
        <f>'[2]Little River Band of Ottawa Ind'!R5</f>
        <v>7726367.3900000025</v>
      </c>
      <c r="AH7" s="17">
        <f>'[2]Little River Band of Ottawa Ind'!W5</f>
        <v>1295840.6640000001</v>
      </c>
      <c r="AI7" s="15">
        <f>'[2]Little Traverse Bay Band of Oda'!L5</f>
        <v>3643776.450000003</v>
      </c>
      <c r="AJ7" s="16">
        <f>'[2]Little Traverse Bay Band of Oda'!R5</f>
        <v>3279398.8000000031</v>
      </c>
      <c r="AK7" s="17">
        <f>'[2]Little Traverse Bay Band of Oda'!W5</f>
        <v>524703.80800000008</v>
      </c>
      <c r="AL7" s="15">
        <f>'[2]Pokagon Band of Potawatomi Ind'!L5</f>
        <v>3534627.8200000017</v>
      </c>
      <c r="AM7" s="16">
        <f>'[2]Pokagon Band of Potawatomi Ind'!R5</f>
        <v>3181165.0400000019</v>
      </c>
      <c r="AN7" s="17">
        <f>'[2]Pokagon Band of Potawatomi Ind'!W5</f>
        <v>508986.40800000005</v>
      </c>
      <c r="AO7" s="15">
        <f>'[2]Soaring Eagle Gaming'!L5</f>
        <v>2425924.4699999988</v>
      </c>
      <c r="AP7" s="16">
        <f>'[2]Soaring Eagle Gaming'!R5</f>
        <v>2183332.0199999986</v>
      </c>
      <c r="AQ7" s="17">
        <f>'[2]Soaring Eagle Gaming'!W5</f>
        <v>349333.12000000005</v>
      </c>
      <c r="AR7" s="15">
        <f>'[2]Sault Ste. Marie Tribe of Chipp'!L5</f>
        <v>4589124.9299999923</v>
      </c>
      <c r="AS7" s="16">
        <f>'[2]Sault Ste. Marie Tribe of Chipp'!R5</f>
        <v>4130212.439999992</v>
      </c>
      <c r="AT7" s="17">
        <f>'[2]Sault Ste. Marie Tribe of Chipp'!W5</f>
        <v>662917.39199999999</v>
      </c>
      <c r="AU7" s="18">
        <f t="shared" ref="AU7:AW8" si="7">B7+E7+H7+K7+N7+Q7+T7+W7+Z7+AC7+AF7+AI7+AL7+AO7+AR7</f>
        <v>153694392.92000008</v>
      </c>
      <c r="AV7" s="18">
        <f t="shared" si="7"/>
        <v>138324953.61000007</v>
      </c>
      <c r="AW7" s="44">
        <f t="shared" si="7"/>
        <v>24858287.741999995</v>
      </c>
      <c r="AX7" s="51">
        <f>'[2]All Operators reconciliation'!V4+'[2]All Operators reconciliation'!X4</f>
        <v>6963633.7633749992</v>
      </c>
      <c r="AY7" s="51">
        <f>'[2]All Operators reconciliation'!U4</f>
        <v>2716207.2719999999</v>
      </c>
    </row>
    <row r="8" spans="1:51" s="23" customFormat="1" ht="12.75" x14ac:dyDescent="0.2">
      <c r="A8" s="28" t="s">
        <v>37</v>
      </c>
      <c r="B8" s="11">
        <f>'[2]MGM Grand Detroit'!L6</f>
        <v>48444735.359999895</v>
      </c>
      <c r="C8" s="12">
        <f>'[2]MGM Grand Detroit'!R6</f>
        <v>43600261.819999896</v>
      </c>
      <c r="D8" s="13">
        <f>'[2]MGM Grand Detroit'!W6</f>
        <v>8545651.3169999998</v>
      </c>
      <c r="E8" s="11">
        <f>'[2]MotorCity Casino'!L6</f>
        <v>29473945.88000007</v>
      </c>
      <c r="F8" s="14">
        <f>'[2]MotorCity Casino'!R6</f>
        <v>26526551.29000007</v>
      </c>
      <c r="G8" s="13">
        <f>'[2]MotorCity Casino'!W6</f>
        <v>5199204.0520000001</v>
      </c>
      <c r="H8" s="11">
        <f>[2]Greektown_Penn!L6</f>
        <v>3326324.1399999857</v>
      </c>
      <c r="I8" s="14">
        <f>[2]Greektown_Penn!R6</f>
        <v>2993691.7299999855</v>
      </c>
      <c r="J8" s="13">
        <f>[2]Greektown_Penn!W6</f>
        <v>457097.67600000004</v>
      </c>
      <c r="K8" s="11">
        <f>'[2]Bay Mills Indian Community'!L6</f>
        <v>26864223.919999957</v>
      </c>
      <c r="L8" s="12">
        <f>'[2]Bay Mills Indian Community'!R6</f>
        <v>24177801.529999956</v>
      </c>
      <c r="M8" s="13">
        <f>'[2]Bay Mills Indian Community'!W6</f>
        <v>5415827.5439999998</v>
      </c>
      <c r="N8" s="11">
        <f>[2]FireKeepers!$L6</f>
        <v>1558153.3599999994</v>
      </c>
      <c r="O8" s="14">
        <f>[2]FireKeepers!R6</f>
        <v>1402338.0299999993</v>
      </c>
      <c r="P8" s="13">
        <f>[2]FireKeepers!W6</f>
        <v>224374.08799999999</v>
      </c>
      <c r="Q8" s="11">
        <f>'[2]Grnd Traverse Band of Otta &amp; Ch'!$L6</f>
        <v>5646083.6599999964</v>
      </c>
      <c r="R8" s="14">
        <f>'[2]Grnd Traverse Band of Otta &amp; Ch'!R6</f>
        <v>5081475.2899999963</v>
      </c>
      <c r="S8" s="13">
        <f>'[2]Grnd Traverse Band of Otta &amp; Ch'!W6</f>
        <v>965966.26400000008</v>
      </c>
      <c r="T8" s="11">
        <f>'[2]Gun Lake Band'!L6</f>
        <v>1937539.6700000018</v>
      </c>
      <c r="U8" s="14">
        <f>'[2]Gun Lake Band'!R6</f>
        <v>1743785.7100000018</v>
      </c>
      <c r="V8" s="13">
        <f>'[2]Gun Lake Band'!W6</f>
        <v>279005.712</v>
      </c>
      <c r="W8" s="11">
        <f>'[2]Hannahville Indian Community'!L6</f>
        <v>587466.4299999997</v>
      </c>
      <c r="X8" s="14">
        <f>'[2]Hannahville Indian Community'!R6</f>
        <v>528719.78999999969</v>
      </c>
      <c r="Y8" s="13">
        <f>'[2]Hannahville Indian Community'!W6</f>
        <v>84595.168000000005</v>
      </c>
      <c r="Z8" s="11">
        <f>'[2]Keweenaw Bay Indian Community'!L6</f>
        <v>6440044.599999994</v>
      </c>
      <c r="AA8" s="14">
        <f>'[2]Keweenaw Bay Indian Community'!R6</f>
        <v>5796040.1399999941</v>
      </c>
      <c r="AB8" s="13">
        <f>'[2]Keweenaw Bay Indian Community'!W6</f>
        <v>1129697.3359999999</v>
      </c>
      <c r="AC8" s="41">
        <f>'[2]Lac Vieux'!L6</f>
        <v>1457316.1000000015</v>
      </c>
      <c r="AD8" s="42">
        <f>'[2]Lac Vieux'!R6</f>
        <v>1311584.4900000016</v>
      </c>
      <c r="AE8" s="43">
        <f>'[2]Lac Vieux'!W6</f>
        <v>209853.52000000002</v>
      </c>
      <c r="AF8" s="15">
        <f>'[2]Little River Band of Ottawa Ind'!L6</f>
        <v>8202841.9500000235</v>
      </c>
      <c r="AG8" s="16">
        <f>'[2]Little River Band of Ottawa Ind'!R6</f>
        <v>7382557.760000024</v>
      </c>
      <c r="AH8" s="17">
        <f>'[2]Little River Band of Ottawa Ind'!W6</f>
        <v>1544558.5760000001</v>
      </c>
      <c r="AI8" s="15">
        <f>'[2]Little Traverse Bay Band of Oda'!L6</f>
        <v>2890893.5199999958</v>
      </c>
      <c r="AJ8" s="16">
        <f>'[2]Little Traverse Bay Band of Oda'!R6</f>
        <v>2601804.1699999957</v>
      </c>
      <c r="AK8" s="17">
        <f>'[2]Little Traverse Bay Band of Oda'!W6</f>
        <v>446387.91200000001</v>
      </c>
      <c r="AL8" s="15">
        <f>'[2]Pokagon Band of Potawatomi Ind'!L6</f>
        <v>3399347.7199999988</v>
      </c>
      <c r="AM8" s="16">
        <f>'[2]Pokagon Band of Potawatomi Ind'!R6</f>
        <v>3059412.9499999988</v>
      </c>
      <c r="AN8" s="17">
        <f>'[2]Pokagon Band of Potawatomi Ind'!W6</f>
        <v>525355.32000000007</v>
      </c>
      <c r="AO8" s="15">
        <f>'[2]Soaring Eagle Gaming'!L6</f>
        <v>2526425.799999997</v>
      </c>
      <c r="AP8" s="16">
        <f>'[2]Soaring Eagle Gaming'!R6</f>
        <v>2200342.5999999968</v>
      </c>
      <c r="AQ8" s="17">
        <f>'[2]Soaring Eagle Gaming'!W6</f>
        <v>358193.60800000001</v>
      </c>
      <c r="AR8" s="15">
        <f>'[2]Sault Ste. Marie Tribe of Chipp'!L6</f>
        <v>5413521.0900000036</v>
      </c>
      <c r="AS8" s="16">
        <f>'[2]Sault Ste. Marie Tribe of Chipp'!R6</f>
        <v>4872168.9800000032</v>
      </c>
      <c r="AT8" s="17">
        <f>'[2]Sault Ste. Marie Tribe of Chipp'!W6</f>
        <v>873539.84000000008</v>
      </c>
      <c r="AU8" s="18">
        <f t="shared" si="7"/>
        <v>148168863.1999999</v>
      </c>
      <c r="AV8" s="18">
        <f t="shared" si="7"/>
        <v>133278536.27999994</v>
      </c>
      <c r="AW8" s="44">
        <f t="shared" si="7"/>
        <v>26259307.933000002</v>
      </c>
      <c r="AX8" s="52">
        <f>'[2]All Operators reconciliation'!V5+'[2]All Operators reconciliation'!X5</f>
        <v>7000557.6155000003</v>
      </c>
      <c r="AY8" s="52">
        <f>'[2]All Operators reconciliation'!U5</f>
        <v>3014338.7220000001</v>
      </c>
    </row>
    <row r="9" spans="1:51" s="23" customFormat="1" ht="12.75" x14ac:dyDescent="0.2">
      <c r="A9" s="28" t="s">
        <v>38</v>
      </c>
      <c r="B9" s="11">
        <f>'[2]MGM Grand Detroit'!L7</f>
        <v>56249485.869999886</v>
      </c>
      <c r="C9" s="12">
        <f>'[2]MGM Grand Detroit'!R7</f>
        <v>50624537.279999882</v>
      </c>
      <c r="D9" s="13">
        <f>'[2]MGM Grand Detroit'!W7</f>
        <v>9922409.3079999983</v>
      </c>
      <c r="E9" s="11">
        <f>'[2]MotorCity Casino'!L7</f>
        <v>34163857.910000041</v>
      </c>
      <c r="F9" s="14">
        <f>'[2]MotorCity Casino'!R7</f>
        <v>30747472.120000042</v>
      </c>
      <c r="G9" s="13">
        <f>'[2]MotorCity Casino'!W7</f>
        <v>6026504.5329999989</v>
      </c>
      <c r="H9" s="11">
        <f>[2]Greektown_Penn!L7</f>
        <v>4328145.9899999797</v>
      </c>
      <c r="I9" s="14">
        <f>[2]Greektown_Penn!R7</f>
        <v>3895331.3899999796</v>
      </c>
      <c r="J9" s="13">
        <f>[2]Greektown_Penn!W7</f>
        <v>644911.98099999991</v>
      </c>
      <c r="K9" s="11">
        <f>'[2]Bay Mills Indian Community'!L7</f>
        <v>31605764.639999986</v>
      </c>
      <c r="L9" s="12">
        <f>'[2]Bay Mills Indian Community'!R7</f>
        <v>28445188.169999987</v>
      </c>
      <c r="M9" s="13">
        <f>'[2]Bay Mills Indian Community'!W7</f>
        <v>6371722.1520000007</v>
      </c>
      <c r="N9" s="11">
        <f>[2]FireKeepers!$L7</f>
        <v>1861619.5399999991</v>
      </c>
      <c r="O9" s="14">
        <f>[2]FireKeepers!R7</f>
        <v>1675457.5799999991</v>
      </c>
      <c r="P9" s="13">
        <f>[2]FireKeepers!W7</f>
        <v>279311.02400000003</v>
      </c>
      <c r="Q9" s="11">
        <f>'[2]Grnd Traverse Band of Otta &amp; Ch'!$L7</f>
        <v>7136986.6399999857</v>
      </c>
      <c r="R9" s="14">
        <f>'[2]Grnd Traverse Band of Otta &amp; Ch'!R7</f>
        <v>6423287.9699999858</v>
      </c>
      <c r="S9" s="13">
        <f>'[2]Grnd Traverse Band of Otta &amp; Ch'!W7</f>
        <v>1426629.8080000002</v>
      </c>
      <c r="T9" s="11">
        <f>'[2]Gun Lake Band'!L7</f>
        <v>2137990.0300000012</v>
      </c>
      <c r="U9" s="14">
        <f>'[2]Gun Lake Band'!R7</f>
        <v>1924191.0300000012</v>
      </c>
      <c r="V9" s="13">
        <f>'[2]Gun Lake Band'!W7</f>
        <v>328162.08</v>
      </c>
      <c r="W9" s="11">
        <f>'[2]Hannahville Indian Community'!L7</f>
        <v>2117303.200000003</v>
      </c>
      <c r="X9" s="14">
        <f>'[2]Hannahville Indian Community'!R7</f>
        <v>1905572.8800000029</v>
      </c>
      <c r="Y9" s="13">
        <f>'[2]Hannahville Indian Community'!W7</f>
        <v>304891.66400000005</v>
      </c>
      <c r="Z9" s="11">
        <f>'[2]Keweenaw Bay Indian Community'!L7</f>
        <v>6891468.2699999809</v>
      </c>
      <c r="AA9" s="14">
        <f>'[2]Keweenaw Bay Indian Community'!R7</f>
        <v>6202321.4499999806</v>
      </c>
      <c r="AB9" s="13">
        <f>'[2]Keweenaw Bay Indian Community'!W7</f>
        <v>1389320</v>
      </c>
      <c r="AC9" s="1">
        <f>'[2]Lac Vieux'!L7</f>
        <v>1659785.9299999997</v>
      </c>
      <c r="AD9" s="2">
        <f>'[2]Lac Vieux'!R7</f>
        <v>1493807.3399999996</v>
      </c>
      <c r="AE9" s="3">
        <f>'[2]Lac Vieux'!W7</f>
        <v>239009.17599999998</v>
      </c>
      <c r="AF9" s="15">
        <f>'[2]Little River Band of Ottawa Ind'!L7</f>
        <v>9124662.2499999832</v>
      </c>
      <c r="AG9" s="16">
        <f>'[2]Little River Band of Ottawa Ind'!R7</f>
        <v>8212196.0199999828</v>
      </c>
      <c r="AH9" s="17">
        <f>'[2]Little River Band of Ottawa Ind'!W7</f>
        <v>1839531.9120000002</v>
      </c>
      <c r="AI9" s="15">
        <f>'[2]Little Traverse Bay Band of Oda'!L7</f>
        <v>3066993.150000006</v>
      </c>
      <c r="AJ9" s="16">
        <f>'[2]Little Traverse Bay Band of Oda'!R7</f>
        <v>2760293.8300000061</v>
      </c>
      <c r="AK9" s="17">
        <f>'[2]Little Traverse Bay Band of Oda'!W7</f>
        <v>496075.66399999999</v>
      </c>
      <c r="AL9" s="15">
        <f>'[2]Pokagon Band of Potawatomi Ind'!L7</f>
        <v>3802653.8100000024</v>
      </c>
      <c r="AM9" s="16">
        <f>'[2]Pokagon Band of Potawatomi Ind'!R7</f>
        <v>3422388.4200000023</v>
      </c>
      <c r="AN9" s="17">
        <f>'[2]Pokagon Band of Potawatomi Ind'!W7</f>
        <v>628947.82400000002</v>
      </c>
      <c r="AO9" s="15">
        <f>'[2]Soaring Eagle Gaming'!L7</f>
        <v>2947428.5599999875</v>
      </c>
      <c r="AP9" s="16">
        <f>'[2]Soaring Eagle Gaming'!R7</f>
        <v>2652685.7099999874</v>
      </c>
      <c r="AQ9" s="17">
        <f>'[2]Soaring Eagle Gaming'!W7</f>
        <v>466872.68800000002</v>
      </c>
      <c r="AR9" s="15">
        <f>'[2]Sault Ste. Marie Tribe of Chipp'!L7</f>
        <v>4736575.599999994</v>
      </c>
      <c r="AS9" s="16">
        <f>'[2]Sault Ste. Marie Tribe of Chipp'!R7</f>
        <v>4262918.0399999944</v>
      </c>
      <c r="AT9" s="17">
        <f>'[2]Sault Ste. Marie Tribe of Chipp'!W7</f>
        <v>890969.84800000011</v>
      </c>
      <c r="AU9" s="18">
        <f t="shared" ref="AU9" si="8">B9+E9+H9+K9+N9+Q9+T9+W9+Z9+AC9+AF9+AI9+AL9+AO9+AR9</f>
        <v>171830721.38999984</v>
      </c>
      <c r="AV9" s="18">
        <f t="shared" ref="AV9" si="9">C9+F9+I9+L9+O9+R9+U9+X9+AA9+AD9+AG9+AJ9+AM9+AP9+AS9</f>
        <v>154647649.22999984</v>
      </c>
      <c r="AW9" s="44">
        <f t="shared" ref="AW9" si="10">D9+G9+J9+M9+P9+S9+V9+Y9+AB9+AE9+AH9+AK9+AN9+AQ9+AT9</f>
        <v>31255269.662000004</v>
      </c>
      <c r="AX9" s="52">
        <f>'[2]All Operators reconciliation'!V6+'[2]All Operators reconciliation'!X6</f>
        <v>8177481.3978749979</v>
      </c>
      <c r="AY9" s="52">
        <f>'[2]All Operators reconciliation'!U6</f>
        <v>3665360.9600000009</v>
      </c>
    </row>
    <row r="10" spans="1:51" s="23" customFormat="1" ht="12.75" x14ac:dyDescent="0.2">
      <c r="A10" s="28" t="s">
        <v>39</v>
      </c>
      <c r="B10" s="11">
        <f>'[2]MGM Grand Detroit'!L8</f>
        <v>51229892.149999857</v>
      </c>
      <c r="C10" s="12">
        <f>'[2]MGM Grand Detroit'!R8</f>
        <v>46106902.939999856</v>
      </c>
      <c r="D10" s="13">
        <f>'[2]MGM Grand Detroit'!W8</f>
        <v>9036952.9739999995</v>
      </c>
      <c r="E10" s="11">
        <f>'[2]MotorCity Casino'!L8</f>
        <v>31301620.290000059</v>
      </c>
      <c r="F10" s="14">
        <f>'[2]MotorCity Casino'!R8</f>
        <v>28171458.260000058</v>
      </c>
      <c r="G10" s="13">
        <f>'[2]MotorCity Casino'!W8</f>
        <v>5521605.8169999998</v>
      </c>
      <c r="H10" s="11">
        <f>[2]Greektown_Penn!L8</f>
        <v>3782252.6799999923</v>
      </c>
      <c r="I10" s="14">
        <f>[2]Greektown_Penn!R8</f>
        <v>3404027.4099999922</v>
      </c>
      <c r="J10" s="13">
        <f>[2]Greektown_Penn!W8</f>
        <v>647704.848</v>
      </c>
      <c r="K10" s="11">
        <f>'[2]Bay Mills Indian Community'!L8</f>
        <v>28070292.310000062</v>
      </c>
      <c r="L10" s="12">
        <f>'[2]Bay Mills Indian Community'!R8</f>
        <v>25263263.080000062</v>
      </c>
      <c r="M10" s="13">
        <f>'[2]Bay Mills Indian Community'!W8</f>
        <v>5658970.9280000003</v>
      </c>
      <c r="N10" s="11">
        <f>[2]FireKeepers!$L8</f>
        <v>1684505.1499999985</v>
      </c>
      <c r="O10" s="14">
        <f>[2]FireKeepers!R8</f>
        <v>1516054.6399999985</v>
      </c>
      <c r="P10" s="13">
        <f>[2]FireKeepers!W8</f>
        <v>266825.61600000004</v>
      </c>
      <c r="Q10" s="11">
        <f>'[2]Grnd Traverse Band of Otta &amp; Ch'!$L8</f>
        <v>8703087.6399999857</v>
      </c>
      <c r="R10" s="14">
        <f>'[2]Grnd Traverse Band of Otta &amp; Ch'!R8</f>
        <v>7832778.8799999859</v>
      </c>
      <c r="S10" s="13">
        <f>'[2]Grnd Traverse Band of Otta &amp; Ch'!W8</f>
        <v>1754542.4720000001</v>
      </c>
      <c r="T10" s="11">
        <f>'[2]Gun Lake Band'!L8</f>
        <v>1875450.4700000063</v>
      </c>
      <c r="U10" s="14">
        <f>'[2]Gun Lake Band'!R8</f>
        <v>1687905.4200000062</v>
      </c>
      <c r="V10" s="13">
        <f>'[2]Gun Lake Band'!W8</f>
        <v>297071.35200000001</v>
      </c>
      <c r="W10" s="11">
        <f>'[2]Hannahville Indian Community'!L8</f>
        <v>1526545.9299999997</v>
      </c>
      <c r="X10" s="14">
        <f>'[2]Hannahville Indian Community'!R8</f>
        <v>1373891.3299999996</v>
      </c>
      <c r="Y10" s="13">
        <f>'[2]Hannahville Indian Community'!W8</f>
        <v>219822.61600000004</v>
      </c>
      <c r="Z10" s="11">
        <f>'[2]Keweenaw Bay Indian Community'!L8</f>
        <v>6866320.4499999881</v>
      </c>
      <c r="AA10" s="14">
        <f>'[2]Keweenaw Bay Indian Community'!R8</f>
        <v>6179688.3999999883</v>
      </c>
      <c r="AB10" s="13">
        <f>'[2]Keweenaw Bay Indian Community'!W8</f>
        <v>1384250.2000000002</v>
      </c>
      <c r="AC10" s="1">
        <f>'[2]Lac Vieux'!L8</f>
        <v>1399470.6299999952</v>
      </c>
      <c r="AD10" s="2">
        <f>'[2]Lac Vieux'!R8</f>
        <v>1259523.5699999952</v>
      </c>
      <c r="AE10" s="3">
        <f>'[2]Lac Vieux'!W8</f>
        <v>219007.288</v>
      </c>
      <c r="AF10" s="15">
        <f>'[2]Little River Band of Ottawa Ind'!L8</f>
        <v>8320164.9399999902</v>
      </c>
      <c r="AG10" s="16">
        <f>'[2]Little River Band of Ottawa Ind'!R8</f>
        <v>7488148.4499999899</v>
      </c>
      <c r="AH10" s="17">
        <f>'[2]Little River Band of Ottawa Ind'!W8</f>
        <v>1677345.2560000001</v>
      </c>
      <c r="AI10" s="15">
        <f>'[2]Little Traverse Bay Band of Oda'!L8</f>
        <v>2783651.200000003</v>
      </c>
      <c r="AJ10" s="16">
        <f>'[2]Little Traverse Bay Band of Oda'!R8</f>
        <v>2505286.0900000031</v>
      </c>
      <c r="AK10" s="17">
        <f>'[2]Little Traverse Bay Band of Oda'!W8</f>
        <v>499363.45600000001</v>
      </c>
      <c r="AL10" s="15">
        <f>'[2]Pokagon Band of Potawatomi Ind'!L8</f>
        <v>3440827.5</v>
      </c>
      <c r="AM10" s="16">
        <f>'[2]Pokagon Band of Potawatomi Ind'!R8</f>
        <v>3096744.75</v>
      </c>
      <c r="AN10" s="17">
        <f>'[2]Pokagon Band of Potawatomi Ind'!W8</f>
        <v>650885.75199999998</v>
      </c>
      <c r="AO10" s="15">
        <f>'[2]Soaring Eagle Gaming'!L8</f>
        <v>2664993.9900000021</v>
      </c>
      <c r="AP10" s="16">
        <f>'[2]Soaring Eagle Gaming'!R8</f>
        <v>2395494.5900000022</v>
      </c>
      <c r="AQ10" s="17">
        <f>'[2]Soaring Eagle Gaming'!W8</f>
        <v>444516.72800000006</v>
      </c>
      <c r="AR10" s="15">
        <f>'[2]Sault Ste. Marie Tribe of Chipp'!L8</f>
        <v>5711353.6100000143</v>
      </c>
      <c r="AS10" s="16">
        <f>'[2]Sault Ste. Marie Tribe of Chipp'!R8</f>
        <v>5140218.250000014</v>
      </c>
      <c r="AT10" s="17">
        <f>'[2]Sault Ste. Marie Tribe of Chipp'!W8</f>
        <v>1151408.888</v>
      </c>
      <c r="AU10" s="18">
        <f t="shared" ref="AU10" si="11">B10+E10+H10+K10+N10+Q10+T10+W10+Z10+AC10+AF10+AI10+AL10+AO10+AR10</f>
        <v>159360428.93999994</v>
      </c>
      <c r="AV10" s="18">
        <f t="shared" ref="AV10" si="12">C10+F10+I10+L10+O10+R10+U10+X10+AA10+AD10+AG10+AJ10+AM10+AP10+AS10</f>
        <v>143421386.05999991</v>
      </c>
      <c r="AW10" s="44">
        <f t="shared" ref="AW10" si="13">D10+G10+J10+M10+P10+S10+V10+Y10+AB10+AE10+AH10+AK10+AN10+AQ10+AT10</f>
        <v>29430274.191</v>
      </c>
      <c r="AX10" s="52">
        <f>'[2]All Operators reconciliation'!V7+'[2]All Operators reconciliation'!X7</f>
        <v>7487999.9886249984</v>
      </c>
      <c r="AY10" s="52">
        <f>'[2]All Operators reconciliation'!U7</f>
        <v>3556002.6380000003</v>
      </c>
    </row>
    <row r="11" spans="1:51" s="23" customFormat="1" ht="12.75" x14ac:dyDescent="0.2">
      <c r="A11" s="28" t="s">
        <v>40</v>
      </c>
      <c r="B11" s="11">
        <f>'[2]MGM Grand Detroit'!L9</f>
        <v>47397075.029999971</v>
      </c>
      <c r="C11" s="12">
        <f>'[2]MGM Grand Detroit'!R9</f>
        <v>42657367.529999971</v>
      </c>
      <c r="D11" s="13">
        <f>'[2]MGM Grand Detroit'!W9</f>
        <v>8360844.0369999995</v>
      </c>
      <c r="E11" s="11">
        <f>'[2]MotorCity Casino'!L9</f>
        <v>29952090.050000008</v>
      </c>
      <c r="F11" s="14">
        <f>'[2]MotorCity Casino'!R9</f>
        <v>26956881.040000007</v>
      </c>
      <c r="G11" s="13">
        <f>'[2]MotorCity Casino'!W9</f>
        <v>5283548.6830000002</v>
      </c>
      <c r="H11" s="11">
        <f>[2]Greektown_Penn!L9</f>
        <v>3334217.5799999833</v>
      </c>
      <c r="I11" s="14">
        <f>[2]Greektown_Penn!R9</f>
        <v>3000795.8199999835</v>
      </c>
      <c r="J11" s="13">
        <f>[2]Greektown_Penn!W9</f>
        <v>588155.98099999991</v>
      </c>
      <c r="K11" s="11">
        <f>'[2]Bay Mills Indian Community'!L9</f>
        <v>26996591.24000001</v>
      </c>
      <c r="L11" s="12">
        <f>'[2]Bay Mills Indian Community'!R9</f>
        <v>24296932.120000008</v>
      </c>
      <c r="M11" s="13">
        <f>'[2]Bay Mills Indian Community'!W9</f>
        <v>5442512.7920000004</v>
      </c>
      <c r="N11" s="11">
        <f>[2]FireKeepers!$L9</f>
        <v>1554170.6299999952</v>
      </c>
      <c r="O11" s="14">
        <f>[2]FireKeepers!R9</f>
        <v>1398753.5599999952</v>
      </c>
      <c r="P11" s="13">
        <f>[2]FireKeepers!W9</f>
        <v>246180.62400000004</v>
      </c>
      <c r="Q11" s="11">
        <f>'[2]Grnd Traverse Band of Otta &amp; Ch'!$L9</f>
        <v>6945931.0800000131</v>
      </c>
      <c r="R11" s="14">
        <f>'[2]Grnd Traverse Band of Otta &amp; Ch'!R9</f>
        <v>6251337.9700000128</v>
      </c>
      <c r="S11" s="13">
        <f>'[2]Grnd Traverse Band of Otta &amp; Ch'!W9</f>
        <v>1400299.7039999999</v>
      </c>
      <c r="T11" s="11">
        <f>'[2]Gun Lake Band'!L9</f>
        <v>1734783.9799999967</v>
      </c>
      <c r="U11" s="14">
        <f>'[2]Gun Lake Band'!R9</f>
        <v>1561305.5799999968</v>
      </c>
      <c r="V11" s="13">
        <f>'[2]Gun Lake Band'!W9</f>
        <v>283068.67200000002</v>
      </c>
      <c r="W11" s="11">
        <f>'[2]Hannahville Indian Community'!L9</f>
        <v>1495454.9399999976</v>
      </c>
      <c r="X11" s="14">
        <f>'[2]Hannahville Indian Community'!R9</f>
        <v>1345909.4399999976</v>
      </c>
      <c r="Y11" s="13">
        <f>'[2]Hannahville Indian Community'!W9</f>
        <v>233811.00800000003</v>
      </c>
      <c r="Z11" s="11">
        <f>'[2]Keweenaw Bay Indian Community'!L9</f>
        <v>6957286.900000006</v>
      </c>
      <c r="AA11" s="14">
        <f>'[2]Keweenaw Bay Indian Community'!R9</f>
        <v>6261558.2100000065</v>
      </c>
      <c r="AB11" s="13">
        <f>'[2]Keweenaw Bay Indian Community'!W9</f>
        <v>1402589.04</v>
      </c>
      <c r="AC11" s="1">
        <f>'[2]Lac Vieux'!L9</f>
        <v>1363222.5100000054</v>
      </c>
      <c r="AD11" s="2">
        <f>'[2]Lac Vieux'!R9</f>
        <v>1226900.2600000054</v>
      </c>
      <c r="AE11" s="3">
        <f>'[2]Lac Vieux'!W9</f>
        <v>215934.448</v>
      </c>
      <c r="AF11" s="15">
        <f>'[2]Little River Band of Ottawa Ind'!L9</f>
        <v>8704205.2099999841</v>
      </c>
      <c r="AG11" s="16">
        <f>'[2]Little River Band of Ottawa Ind'!R9</f>
        <v>7833784.6899999846</v>
      </c>
      <c r="AH11" s="17">
        <f>'[2]Little River Band of Ottawa Ind'!W9</f>
        <v>1754767.7680000002</v>
      </c>
      <c r="AI11" s="15">
        <f>'[2]Little Traverse Bay Band of Oda'!L9</f>
        <v>2994495.5699999928</v>
      </c>
      <c r="AJ11" s="16">
        <f>'[2]Little Traverse Bay Band of Oda'!R9</f>
        <v>2695046.0099999928</v>
      </c>
      <c r="AK11" s="17">
        <f>'[2]Little Traverse Bay Band of Oda'!W9</f>
        <v>590038.83200000005</v>
      </c>
      <c r="AL11" s="15">
        <f>'[2]Pokagon Band of Potawatomi Ind'!L9</f>
        <v>3689233.3900000006</v>
      </c>
      <c r="AM11" s="16">
        <f>'[2]Pokagon Band of Potawatomi Ind'!R9</f>
        <v>3320310.0600000005</v>
      </c>
      <c r="AN11" s="17">
        <f>'[2]Pokagon Band of Potawatomi Ind'!W9</f>
        <v>743749.45600000001</v>
      </c>
      <c r="AO11" s="15">
        <f>'[2]Soaring Eagle Gaming'!L9</f>
        <v>2457865.5700000077</v>
      </c>
      <c r="AP11" s="16">
        <f>'[2]Soaring Eagle Gaming'!R9</f>
        <v>2212079.0100000077</v>
      </c>
      <c r="AQ11" s="17">
        <f>'[2]Soaring Eagle Gaming'!W9</f>
        <v>451022.11200000002</v>
      </c>
      <c r="AR11" s="15">
        <f>'[2]Sault Ste. Marie Tribe of Chipp'!L9</f>
        <v>4982746.349999994</v>
      </c>
      <c r="AS11" s="16">
        <f>'[2]Sault Ste. Marie Tribe of Chipp'!R9</f>
        <v>4484471.7099999944</v>
      </c>
      <c r="AT11" s="17">
        <f>'[2]Sault Ste. Marie Tribe of Chipp'!W9</f>
        <v>1004521.6640000001</v>
      </c>
      <c r="AU11" s="18">
        <f t="shared" ref="AU11" si="14">B11+E11+H11+K11+N11+Q11+T11+W11+Z11+AC11+AF11+AI11+AL11+AO11+AR11</f>
        <v>150559370.02999994</v>
      </c>
      <c r="AV11" s="18">
        <f t="shared" ref="AV11" si="15">C11+F11+I11+L11+O11+R11+U11+X11+AA11+AD11+AG11+AJ11+AM11+AP11+AS11</f>
        <v>135503433.00999996</v>
      </c>
      <c r="AW11" s="44">
        <f t="shared" ref="AW11" si="16">D11+G11+J11+M11+P11+S11+V11+Y11+AB11+AE11+AH11+AK11+AN11+AQ11+AT11</f>
        <v>28001044.820999999</v>
      </c>
      <c r="AX11" s="52">
        <f>'[2]All Operators reconciliation'!V8+'[2]All Operators reconciliation'!X8</f>
        <v>7007351.7838749997</v>
      </c>
      <c r="AY11" s="52">
        <f>'[2]All Operators reconciliation'!U8</f>
        <v>3442124.0300000007</v>
      </c>
    </row>
    <row r="12" spans="1:51" s="23" customFormat="1" ht="12.75" x14ac:dyDescent="0.2">
      <c r="A12" s="28" t="s">
        <v>41</v>
      </c>
      <c r="B12" s="11">
        <f>'[2]MGM Grand Detroit'!L10</f>
        <v>49206667.50999999</v>
      </c>
      <c r="C12" s="12">
        <f>'[2]MGM Grand Detroit'!R10</f>
        <v>44286000.75999999</v>
      </c>
      <c r="D12" s="13">
        <f>'[2]MGM Grand Detroit'!W10</f>
        <v>8680056.1469999999</v>
      </c>
      <c r="E12" s="11">
        <f>'[2]MotorCity Casino'!L10</f>
        <v>29067900.960000042</v>
      </c>
      <c r="F12" s="14">
        <f>'[2]MotorCity Casino'!R10</f>
        <v>26161110.870000042</v>
      </c>
      <c r="G12" s="13">
        <f>'[2]MotorCity Casino'!W10</f>
        <v>5127577.7280000001</v>
      </c>
      <c r="H12" s="11">
        <f>[2]Greektown_Penn!L10</f>
        <v>3548175.4299999923</v>
      </c>
      <c r="I12" s="14">
        <f>[2]Greektown_Penn!R10</f>
        <v>3193357.8899999922</v>
      </c>
      <c r="J12" s="13">
        <f>[2]Greektown_Penn!W10</f>
        <v>625898.14699999988</v>
      </c>
      <c r="K12" s="11">
        <f>'[2]Bay Mills Indian Community'!L10</f>
        <v>27168351.800000072</v>
      </c>
      <c r="L12" s="12">
        <f>'[2]Bay Mills Indian Community'!R10</f>
        <v>24451516.620000072</v>
      </c>
      <c r="M12" s="13">
        <f>'[2]Bay Mills Indian Community'!W10</f>
        <v>5477139.7200000007</v>
      </c>
      <c r="N12" s="11">
        <f>[2]FireKeepers!$L10</f>
        <v>1648728.799999997</v>
      </c>
      <c r="O12" s="14">
        <f>[2]FireKeepers!R10</f>
        <v>1483855.9199999971</v>
      </c>
      <c r="P12" s="13">
        <f>[2]FireKeepers!W10</f>
        <v>278775.08</v>
      </c>
      <c r="Q12" s="11">
        <f>'[2]Grnd Traverse Band of Otta &amp; Ch'!$L10</f>
        <v>6554089.3100000024</v>
      </c>
      <c r="R12" s="14">
        <f>'[2]Grnd Traverse Band of Otta &amp; Ch'!R10</f>
        <v>5898680.3800000027</v>
      </c>
      <c r="S12" s="13">
        <f>'[2]Grnd Traverse Band of Otta &amp; Ch'!W10</f>
        <v>1321304.4080000001</v>
      </c>
      <c r="T12" s="11">
        <f>'[2]Gun Lake Band'!L10</f>
        <v>1647103.3400000036</v>
      </c>
      <c r="U12" s="14">
        <f>'[2]Gun Lake Band'!R10</f>
        <v>1482393.0000000035</v>
      </c>
      <c r="V12" s="13">
        <f>'[2]Gun Lake Band'!W10</f>
        <v>284619.45600000001</v>
      </c>
      <c r="W12" s="11">
        <f>'[2]Hannahville Indian Community'!L10</f>
        <v>1327077.2199999988</v>
      </c>
      <c r="X12" s="14">
        <f>'[2]Hannahville Indian Community'!R10</f>
        <v>1194369.4999999988</v>
      </c>
      <c r="Y12" s="13">
        <f>'[2]Hannahville Indian Community'!W10</f>
        <v>210209.03200000001</v>
      </c>
      <c r="Z12" s="11">
        <f>'[2]Keweenaw Bay Indian Community'!L10</f>
        <v>6858213.1800000072</v>
      </c>
      <c r="AA12" s="14">
        <f>'[2]Keweenaw Bay Indian Community'!R10</f>
        <v>6172391.8600000069</v>
      </c>
      <c r="AB12" s="13">
        <f>'[2]Keweenaw Bay Indian Community'!W10</f>
        <v>1382615.7760000001</v>
      </c>
      <c r="AC12" s="1">
        <f>'[2]Lac Vieux'!L10</f>
        <v>1399357.1399999969</v>
      </c>
      <c r="AD12" s="2">
        <f>'[2]Lac Vieux'!R10</f>
        <v>1259421.4199999969</v>
      </c>
      <c r="AE12" s="3">
        <f>'[2]Lac Vieux'!W10</f>
        <v>221658.16800000003</v>
      </c>
      <c r="AF12" s="15">
        <f>'[2]Little River Band of Ottawa Ind'!L10</f>
        <v>8875747.0700000059</v>
      </c>
      <c r="AG12" s="16">
        <f>'[2]Little River Band of Ottawa Ind'!R10</f>
        <v>7988172.3600000059</v>
      </c>
      <c r="AH12" s="17">
        <f>'[2]Little River Band of Ottawa Ind'!W10</f>
        <v>1789350.608</v>
      </c>
      <c r="AI12" s="15">
        <f>'[2]Little Traverse Bay Band of Oda'!L10</f>
        <v>2804929.5100000054</v>
      </c>
      <c r="AJ12" s="16">
        <f>'[2]Little Traverse Bay Band of Oda'!R10</f>
        <v>2524436.5600000052</v>
      </c>
      <c r="AK12" s="17">
        <f>'[2]Little Traverse Bay Band of Oda'!W10</f>
        <v>565473.79200000002</v>
      </c>
      <c r="AL12" s="15">
        <f>'[2]Pokagon Band of Potawatomi Ind'!L10</f>
        <v>3088398.75</v>
      </c>
      <c r="AM12" s="16">
        <f>'[2]Pokagon Band of Potawatomi Ind'!R10</f>
        <v>2779558.87</v>
      </c>
      <c r="AN12" s="17">
        <f>'[2]Pokagon Band of Potawatomi Ind'!W10</f>
        <v>622621.18400000001</v>
      </c>
      <c r="AO12" s="15">
        <f>'[2]Soaring Eagle Gaming'!L10</f>
        <v>3003240.8199999928</v>
      </c>
      <c r="AP12" s="16">
        <f>'[2]Soaring Eagle Gaming'!R10</f>
        <v>2702916.7399999928</v>
      </c>
      <c r="AQ12" s="17">
        <f>'[2]Soaring Eagle Gaming'!W10</f>
        <v>599756.29599999997</v>
      </c>
      <c r="AR12" s="15">
        <f>'[2]Sault Ste. Marie Tribe of Chipp'!L10</f>
        <v>4808954.8500000089</v>
      </c>
      <c r="AS12" s="16">
        <f>'[2]Sault Ste. Marie Tribe of Chipp'!R10</f>
        <v>5277750.1900000088</v>
      </c>
      <c r="AT12" s="17">
        <f>'[2]Sault Ste. Marie Tribe of Chipp'!W10</f>
        <v>1182216.04</v>
      </c>
      <c r="AU12" s="18">
        <f t="shared" ref="AU12" si="17">B12+E12+H12+K12+N12+Q12+T12+W12+Z12+AC12+AF12+AI12+AL12+AO12+AR12</f>
        <v>151006935.69000012</v>
      </c>
      <c r="AV12" s="18">
        <f t="shared" ref="AV12" si="18">C12+F12+I12+L12+O12+R12+U12+X12+AA12+AD12+AG12+AJ12+AM12+AP12+AS12</f>
        <v>136855932.94000012</v>
      </c>
      <c r="AW12" s="44">
        <f t="shared" ref="AW12" si="19">D12+G12+J12+M12+P12+S12+V12+Y12+AB12+AE12+AH12+AK12+AN12+AQ12+AT12</f>
        <v>28369271.581999999</v>
      </c>
      <c r="AX12" s="52">
        <f>'[2]All Operators reconciliation'!V9+'[2]All Operators reconciliation'!X9</f>
        <v>7106305.307</v>
      </c>
      <c r="AY12" s="52">
        <f>'[2]All Operators reconciliation'!U9</f>
        <v>3483934.8899999997</v>
      </c>
    </row>
    <row r="13" spans="1:51" s="23" customFormat="1" ht="12.75" x14ac:dyDescent="0.2">
      <c r="A13" s="28" t="s">
        <v>42</v>
      </c>
      <c r="B13" s="11">
        <f>'[2]MGM Grand Detroit'!L11</f>
        <v>48978468.359999895</v>
      </c>
      <c r="C13" s="12">
        <f>'[2]MGM Grand Detroit'!R11</f>
        <v>44080621.519999892</v>
      </c>
      <c r="D13" s="13">
        <f>'[2]MGM Grand Detroit'!W11</f>
        <v>8639801.8209999986</v>
      </c>
      <c r="E13" s="11">
        <f>'[2]MotorCity Casino'!L11</f>
        <v>30295563.059999909</v>
      </c>
      <c r="F13" s="14">
        <f>'[2]MotorCity Casino'!R11</f>
        <v>27266006.749999911</v>
      </c>
      <c r="G13" s="13">
        <f>'[2]MotorCity Casino'!W11</f>
        <v>5344137.3229999999</v>
      </c>
      <c r="H13" s="11">
        <f>[2]Greektown_Penn!L11</f>
        <v>3568316.5400000066</v>
      </c>
      <c r="I13" s="14">
        <f>[2]Greektown_Penn!R11</f>
        <v>3211484.8900000066</v>
      </c>
      <c r="J13" s="13">
        <f>[2]Greektown_Penn!W11</f>
        <v>629451.03899999999</v>
      </c>
      <c r="K13" s="11">
        <f>'[2]Bay Mills Indian Community'!L11</f>
        <v>28650253.469999909</v>
      </c>
      <c r="L13" s="12">
        <f>'[2]Bay Mills Indian Community'!R11</f>
        <v>25785228.119999908</v>
      </c>
      <c r="M13" s="13">
        <f>'[2]Bay Mills Indian Community'!W11</f>
        <v>5775891.0960000008</v>
      </c>
      <c r="N13" s="11">
        <f>[2]FireKeepers!$L11</f>
        <v>1576611.0799999982</v>
      </c>
      <c r="O13" s="14">
        <f>[2]FireKeepers!R11</f>
        <v>1418949.9799999981</v>
      </c>
      <c r="P13" s="13">
        <f>[2]FireKeepers!W11</f>
        <v>280758.03200000001</v>
      </c>
      <c r="Q13" s="11">
        <f>'[2]Grnd Traverse Band of Otta &amp; Ch'!$L11</f>
        <v>6881367.9799999893</v>
      </c>
      <c r="R13" s="14">
        <f>'[2]Grnd Traverse Band of Otta &amp; Ch'!R11</f>
        <v>6193231.1799999895</v>
      </c>
      <c r="S13" s="13">
        <f>'[2]Grnd Traverse Band of Otta &amp; Ch'!W11</f>
        <v>1387283.784</v>
      </c>
      <c r="T13" s="11">
        <f>'[2]Gun Lake Band'!L11</f>
        <v>1816652.900000006</v>
      </c>
      <c r="U13" s="14">
        <f>'[2]Gun Lake Band'!R11</f>
        <v>1634987.6100000059</v>
      </c>
      <c r="V13" s="13">
        <f>'[2]Gun Lake Band'!W11</f>
        <v>340074.60000000003</v>
      </c>
      <c r="W13" s="11">
        <f>'[2]Hannahville Indian Community'!L11</f>
        <v>1217891.9499999955</v>
      </c>
      <c r="X13" s="14">
        <f>'[2]Hannahville Indian Community'!R11</f>
        <v>1094537.9499999955</v>
      </c>
      <c r="Y13" s="13">
        <f>'[2]Hannahville Indian Community'!W11</f>
        <v>192638.68000000002</v>
      </c>
      <c r="Z13" s="11">
        <f>'[2]Keweenaw Bay Indian Community'!L11</f>
        <v>7147097.8299999833</v>
      </c>
      <c r="AA13" s="14">
        <f>'[2]Keweenaw Bay Indian Community'!R11</f>
        <v>6432388.049999983</v>
      </c>
      <c r="AB13" s="13">
        <f>'[2]Keweenaw Bay Indian Community'!W11</f>
        <v>1440854.92</v>
      </c>
      <c r="AC13" s="1">
        <f>'[2]Lac Vieux'!L11</f>
        <v>1330504.6699999943</v>
      </c>
      <c r="AD13" s="2">
        <f>'[2]Lac Vieux'!R11</f>
        <v>1197454.2099999944</v>
      </c>
      <c r="AE13" s="3">
        <f>'[2]Lac Vieux'!W11</f>
        <v>223175.86400000003</v>
      </c>
      <c r="AF13" s="15">
        <f>'[2]Little River Band of Ottawa Ind'!L11</f>
        <v>9141890.7899999749</v>
      </c>
      <c r="AG13" s="16">
        <f>'[2]Little River Band of Ottawa Ind'!R11</f>
        <v>8227701.7099999748</v>
      </c>
      <c r="AH13" s="17">
        <f>'[2]Little River Band of Ottawa Ind'!W11</f>
        <v>1843005.1840000001</v>
      </c>
      <c r="AI13" s="15">
        <f>'[2]Little Traverse Bay Band of Oda'!L11</f>
        <v>2976648.7800000012</v>
      </c>
      <c r="AJ13" s="16">
        <f>'[2]Little Traverse Bay Band of Oda'!R11</f>
        <v>2678983.9000000013</v>
      </c>
      <c r="AK13" s="17">
        <f>'[2]Little Traverse Bay Band of Oda'!W11</f>
        <v>600092.39199999999</v>
      </c>
      <c r="AL13" s="15">
        <f>'[2]Pokagon Band of Potawatomi Ind'!L11</f>
        <v>3406547.9099999964</v>
      </c>
      <c r="AM13" s="16">
        <f>'[2]Pokagon Band of Potawatomi Ind'!R11</f>
        <v>3065893.1199999964</v>
      </c>
      <c r="AN13" s="17">
        <f>'[2]Pokagon Band of Potawatomi Ind'!W11</f>
        <v>686760.05599999998</v>
      </c>
      <c r="AO13" s="15">
        <f>'[2]Soaring Eagle Gaming'!L11</f>
        <v>2727427.3900000006</v>
      </c>
      <c r="AP13" s="16">
        <f>'[2]Soaring Eagle Gaming'!R11</f>
        <v>2454684.6500000004</v>
      </c>
      <c r="AQ13" s="17">
        <f>'[2]Soaring Eagle Gaming'!W11</f>
        <v>549849.36</v>
      </c>
      <c r="AR13" s="15">
        <f>'[2]Sault Ste. Marie Tribe of Chipp'!L11</f>
        <v>3870268.5800000131</v>
      </c>
      <c r="AS13" s="16">
        <f>'[2]Sault Ste. Marie Tribe of Chipp'!R11</f>
        <v>3483241.7200000132</v>
      </c>
      <c r="AT13" s="17">
        <f>'[2]Sault Ste. Marie Tribe of Chipp'!W11</f>
        <v>780246.14400000009</v>
      </c>
      <c r="AU13" s="18">
        <f t="shared" ref="AU13" si="20">B13+E13+H13+K13+N13+Q13+T13+W13+Z13+AC13+AF13+AI13+AL13+AO13+AR13</f>
        <v>153585511.28999963</v>
      </c>
      <c r="AV13" s="18">
        <f t="shared" ref="AV13" si="21">C13+F13+I13+L13+O13+R13+U13+X13+AA13+AD13+AG13+AJ13+AM13+AP13+AS13</f>
        <v>138225395.35999966</v>
      </c>
      <c r="AW13" s="44">
        <f t="shared" ref="AW13" si="22">D13+G13+J13+M13+P13+S13+V13+Y13+AB13+AE13+AH13+AK13+AN13+AQ13+AT13</f>
        <v>28714020.295000006</v>
      </c>
      <c r="AX13" s="52">
        <f>'[2]All Operators reconciliation'!V10+'[2]All Operators reconciliation'!X10</f>
        <v>7194857.9214999974</v>
      </c>
      <c r="AY13" s="52">
        <f>'[2]All Operators reconciliation'!U10</f>
        <v>3525157.5279999999</v>
      </c>
    </row>
    <row r="14" spans="1:51" s="23" customFormat="1" ht="12.75" x14ac:dyDescent="0.2">
      <c r="A14" s="28" t="s">
        <v>43</v>
      </c>
      <c r="B14" s="11">
        <f>'[2]MGM Grand Detroit'!L12</f>
        <v>44038643.700000048</v>
      </c>
      <c r="C14" s="12">
        <f>'[2]MGM Grand Detroit'!R12</f>
        <v>39634779.33000005</v>
      </c>
      <c r="D14" s="13">
        <f>'[2]MGM Grand Detroit'!W12</f>
        <v>7768416.7470000004</v>
      </c>
      <c r="E14" s="11">
        <f>'[2]MotorCity Casino'!L12</f>
        <v>33198638.199999966</v>
      </c>
      <c r="F14" s="14">
        <f>'[2]MotorCity Casino'!R12</f>
        <v>29878774.369999968</v>
      </c>
      <c r="G14" s="13">
        <f>'[2]MotorCity Casino'!W12</f>
        <v>5856239.7740000002</v>
      </c>
      <c r="H14" s="11">
        <f>[2]Greektown_Penn!L12</f>
        <v>2223861.8699999899</v>
      </c>
      <c r="I14" s="14">
        <f>[2]Greektown_Penn!R12</f>
        <v>2001475.6799999899</v>
      </c>
      <c r="J14" s="13">
        <f>[2]Greektown_Penn!W12</f>
        <v>392289.23299999995</v>
      </c>
      <c r="K14" s="11">
        <f>'[2]Bay Mills Indian Community'!L12</f>
        <v>28185067.129999995</v>
      </c>
      <c r="L14" s="12">
        <f>'[2]Bay Mills Indian Community'!R12</f>
        <v>25366560.419999994</v>
      </c>
      <c r="M14" s="13">
        <f>'[2]Bay Mills Indian Community'!W12</f>
        <v>5682109.5360000003</v>
      </c>
      <c r="N14" s="11">
        <f>[2]FireKeepers!$L12</f>
        <v>1673760.9499999955</v>
      </c>
      <c r="O14" s="14">
        <f>[2]FireKeepers!R12</f>
        <v>1506384.8499999954</v>
      </c>
      <c r="P14" s="13">
        <f>[2]FireKeepers!W12</f>
        <v>313749.84000000003</v>
      </c>
      <c r="Q14" s="11">
        <f>'[2]Grnd Traverse Band of Otta &amp; Ch'!$L12</f>
        <v>6853299.8799999952</v>
      </c>
      <c r="R14" s="14">
        <f>'[2]Grnd Traverse Band of Otta &amp; Ch'!R12</f>
        <v>6167969.889999995</v>
      </c>
      <c r="S14" s="13">
        <f>'[2]Grnd Traverse Band of Otta &amp; Ch'!W12</f>
        <v>1381625.2560000001</v>
      </c>
      <c r="T14" s="11">
        <f>'[2]Gun Lake Band'!L12</f>
        <v>2058329.5700000043</v>
      </c>
      <c r="U14" s="14">
        <f>'[2]Gun Lake Band'!R12</f>
        <v>1852496.6100000043</v>
      </c>
      <c r="V14" s="13">
        <f>'[2]Gun Lake Band'!W12</f>
        <v>409116.21600000001</v>
      </c>
      <c r="W14" s="11">
        <f>'[2]Hannahville Indian Community'!L12</f>
        <v>1443468.2699999996</v>
      </c>
      <c r="X14" s="14">
        <f>'[2]Hannahville Indian Community'!R12</f>
        <v>1299121.4399999995</v>
      </c>
      <c r="Y14" s="13">
        <f>'[2]Hannahville Indian Community'!W12</f>
        <v>240519.32799999998</v>
      </c>
      <c r="Z14" s="11">
        <f>'[2]Keweenaw Bay Indian Community'!L12</f>
        <v>7220530.25</v>
      </c>
      <c r="AA14" s="14">
        <f>'[2]Keweenaw Bay Indian Community'!R12</f>
        <v>6498477.2199999997</v>
      </c>
      <c r="AB14" s="13">
        <f>'[2]Keweenaw Bay Indian Community'!W12</f>
        <v>1455658.8960000002</v>
      </c>
      <c r="AC14" s="1">
        <f>'[2]Lac Vieux'!L12</f>
        <v>1367009.9100000039</v>
      </c>
      <c r="AD14" s="2">
        <f>'[2]Lac Vieux'!R12</f>
        <v>1230308.9100000039</v>
      </c>
      <c r="AE14" s="3">
        <f>'[2]Lac Vieux'!W12</f>
        <v>236328.18400000001</v>
      </c>
      <c r="AF14" s="15">
        <f>'[2]Little River Band of Ottawa Ind'!L12</f>
        <v>10541446.439999985</v>
      </c>
      <c r="AG14" s="16">
        <f>'[2]Little River Band of Ottawa Ind'!R12</f>
        <v>9487301.799999984</v>
      </c>
      <c r="AH14" s="17">
        <f>'[2]Little River Band of Ottawa Ind'!W12</f>
        <v>2125155.6</v>
      </c>
      <c r="AI14" s="15">
        <f>'[2]Little Traverse Bay Band of Oda'!L12</f>
        <v>3012568.4200000018</v>
      </c>
      <c r="AJ14" s="16">
        <f>'[2]Little Traverse Bay Band of Oda'!R12</f>
        <v>2711311.5800000019</v>
      </c>
      <c r="AK14" s="17">
        <f>'[2]Little Traverse Bay Band of Oda'!W12</f>
        <v>607333.79200000002</v>
      </c>
      <c r="AL14" s="15">
        <f>'[2]Pokagon Band of Potawatomi Ind'!L12</f>
        <v>3171860.2199999988</v>
      </c>
      <c r="AM14" s="16">
        <f>'[2]Pokagon Band of Potawatomi Ind'!R12</f>
        <v>2854674.1999999988</v>
      </c>
      <c r="AN14" s="17">
        <f>'[2]Pokagon Band of Potawatomi Ind'!W12</f>
        <v>639447.02400000009</v>
      </c>
      <c r="AO14" s="15">
        <f>'[2]Soaring Eagle Gaming'!L12</f>
        <v>2599680.5199999958</v>
      </c>
      <c r="AP14" s="16">
        <f>'[2]Soaring Eagle Gaming'!R12</f>
        <v>2339712.469999996</v>
      </c>
      <c r="AQ14" s="17">
        <f>'[2]Soaring Eagle Gaming'!W12</f>
        <v>524095.592</v>
      </c>
      <c r="AR14" s="15">
        <f>'[2]Sault Ste. Marie Tribe of Chipp'!L12</f>
        <v>4655880.9399999976</v>
      </c>
      <c r="AS14" s="16">
        <f>'[2]Sault Ste. Marie Tribe of Chipp'!R12</f>
        <v>4371427.3099999977</v>
      </c>
      <c r="AT14" s="17">
        <f>'[2]Sault Ste. Marie Tribe of Chipp'!W12</f>
        <v>979199.72</v>
      </c>
      <c r="AU14" s="18">
        <f t="shared" ref="AU14" si="23">B14+E14+H14+K14+N14+Q14+T14+W14+Z14+AC14+AF14+AI14+AL14+AO14+AR14</f>
        <v>152244046.26999998</v>
      </c>
      <c r="AV14" s="18">
        <f t="shared" ref="AV14" si="24">C14+F14+I14+L14+O14+R14+U14+X14+AA14+AD14+AG14+AJ14+AM14+AP14+AS14</f>
        <v>137200776.07999998</v>
      </c>
      <c r="AW14" s="44">
        <f t="shared" ref="AW14" si="25">D14+G14+J14+M14+P14+S14+V14+Y14+AB14+AE14+AH14+AK14+AN14+AQ14+AT14</f>
        <v>28611284.738000002</v>
      </c>
      <c r="AX14" s="52">
        <f>'[2]All Operators reconciliation'!V11+'[2]All Operators reconciliation'!X11</f>
        <v>6901200.3332500001</v>
      </c>
      <c r="AY14" s="52">
        <f>'[2]All Operators reconciliation'!U11</f>
        <v>3648584.7460000003</v>
      </c>
    </row>
    <row r="15" spans="1:51" s="23" customFormat="1" ht="12.75" x14ac:dyDescent="0.2">
      <c r="A15" s="28" t="s">
        <v>44</v>
      </c>
      <c r="B15" s="11">
        <f>'[2]MGM Grand Detroit'!L13</f>
        <v>48649281.150000095</v>
      </c>
      <c r="C15" s="12">
        <f>'[2]MGM Grand Detroit'!R13</f>
        <v>43784353.030000098</v>
      </c>
      <c r="D15" s="13">
        <f>'[2]MGM Grand Detroit'!W13</f>
        <v>8581733.1949999984</v>
      </c>
      <c r="E15" s="11">
        <f>'[2]MotorCity Casino'!L13</f>
        <v>35153548.030000038</v>
      </c>
      <c r="F15" s="14">
        <f>'[2]MotorCity Casino'!R13</f>
        <v>31638193.210000038</v>
      </c>
      <c r="G15" s="13">
        <f>'[2]MotorCity Casino'!W13</f>
        <v>6201085.8699999992</v>
      </c>
      <c r="H15" s="11">
        <f>[2]Greektown_Penn!L13</f>
        <v>2633002.9799999893</v>
      </c>
      <c r="I15" s="14">
        <f>[2]Greektown_Penn!R13</f>
        <v>2369702.6799999895</v>
      </c>
      <c r="J15" s="13">
        <f>[2]Greektown_Penn!W13</f>
        <v>464461.72499999998</v>
      </c>
      <c r="K15" s="11">
        <f>'[2]Bay Mills Indian Community'!L13</f>
        <v>37145743.460000038</v>
      </c>
      <c r="L15" s="12">
        <f>'[2]Bay Mills Indian Community'!R13</f>
        <v>33431169.110000037</v>
      </c>
      <c r="M15" s="13">
        <f>'[2]Bay Mills Indian Community'!W13</f>
        <v>7488581.8799999999</v>
      </c>
      <c r="N15" s="11">
        <f>[2]FireKeepers!$L13</f>
        <v>1858355.9799999967</v>
      </c>
      <c r="O15" s="14">
        <f>[2]FireKeepers!R13</f>
        <v>1672520.3799999966</v>
      </c>
      <c r="P15" s="13">
        <f>[2]FireKeepers!W13</f>
        <v>374644.56800000003</v>
      </c>
      <c r="Q15" s="11">
        <f>'[2]Grnd Traverse Band of Otta &amp; Ch'!$L13</f>
        <v>7242450.6699999869</v>
      </c>
      <c r="R15" s="14">
        <f>'[2]Grnd Traverse Band of Otta &amp; Ch'!R13</f>
        <v>6518205.5999999866</v>
      </c>
      <c r="S15" s="13">
        <f>'[2]Grnd Traverse Band of Otta &amp; Ch'!W13</f>
        <v>1460078.0560000001</v>
      </c>
      <c r="T15" s="11">
        <f>'[2]Gun Lake Band'!L13</f>
        <v>1924142.5300000012</v>
      </c>
      <c r="U15" s="14">
        <f>'[2]Gun Lake Band'!R13</f>
        <v>1731728.2800000012</v>
      </c>
      <c r="V15" s="13">
        <f>'[2]Gun Lake Band'!W13</f>
        <v>387907.136</v>
      </c>
      <c r="W15" s="11">
        <f>'[2]Hannahville Indian Community'!L13</f>
        <v>1351116.5199999996</v>
      </c>
      <c r="X15" s="14">
        <f>'[2]Hannahville Indian Community'!R13</f>
        <v>1198968.4999999995</v>
      </c>
      <c r="Y15" s="13">
        <f>'[2]Hannahville Indian Community'!W13</f>
        <v>230201.95200000002</v>
      </c>
      <c r="Z15" s="11">
        <f>'[2]Keweenaw Bay Indian Community'!L13</f>
        <v>6463568.6499999762</v>
      </c>
      <c r="AA15" s="14">
        <f>'[2]Keweenaw Bay Indian Community'!R13</f>
        <v>5817211.7899999758</v>
      </c>
      <c r="AB15" s="13">
        <f>'[2]Keweenaw Bay Indian Community'!W13</f>
        <v>1303055.4400000002</v>
      </c>
      <c r="AC15" s="1">
        <f>'[2]Lac Vieux'!L13</f>
        <v>1879841.5199999958</v>
      </c>
      <c r="AD15" s="2">
        <f>'[2]Lac Vieux'!R13</f>
        <v>1691857.3699999959</v>
      </c>
      <c r="AE15" s="3">
        <f>'[2]Lac Vieux'!W13</f>
        <v>351906.33600000001</v>
      </c>
      <c r="AF15" s="15">
        <f>'[2]Little River Band of Ottawa Ind'!L13</f>
        <v>9553376.3399999868</v>
      </c>
      <c r="AG15" s="16">
        <f>'[2]Little River Band of Ottawa Ind'!R13</f>
        <v>8598038.709999986</v>
      </c>
      <c r="AH15" s="17">
        <f>'[2]Little River Band of Ottawa Ind'!W13</f>
        <v>1925960.672</v>
      </c>
      <c r="AI15" s="15">
        <f>'[2]Little Traverse Bay Band of Oda'!L13</f>
        <v>2595246.799999997</v>
      </c>
      <c r="AJ15" s="16">
        <f>'[2]Little Traverse Bay Band of Oda'!R13</f>
        <v>2335722.1199999969</v>
      </c>
      <c r="AK15" s="17">
        <f>'[2]Little Traverse Bay Band of Oda'!W13</f>
        <v>523201.75199999998</v>
      </c>
      <c r="AL15" s="15">
        <f>'[2]Pokagon Band of Potawatomi Ind'!L13</f>
        <v>3155327.1300000101</v>
      </c>
      <c r="AM15" s="16">
        <f>'[2]Pokagon Band of Potawatomi Ind'!R13</f>
        <v>2839794.4100000104</v>
      </c>
      <c r="AN15" s="17">
        <f>'[2]Pokagon Band of Potawatomi Ind'!W13</f>
        <v>636113.95200000005</v>
      </c>
      <c r="AO15" s="15">
        <f>'[2]Soaring Eagle Gaming'!L13</f>
        <v>2708371.150000006</v>
      </c>
      <c r="AP15" s="16">
        <f>'[2]Soaring Eagle Gaming'!R13</f>
        <v>2437534.0300000058</v>
      </c>
      <c r="AQ15" s="17">
        <f>'[2]Soaring Eagle Gaming'!W13</f>
        <v>546007.62400000007</v>
      </c>
      <c r="AR15" s="15">
        <f>'[2]Sault Ste. Marie Tribe of Chipp'!L13</f>
        <v>4111094.6099999994</v>
      </c>
      <c r="AS15" s="16">
        <f>'[2]Sault Ste. Marie Tribe of Chipp'!R13</f>
        <v>3699985.1499999994</v>
      </c>
      <c r="AT15" s="17">
        <f>'[2]Sault Ste. Marie Tribe of Chipp'!W13</f>
        <v>828796.67200000002</v>
      </c>
      <c r="AU15" s="18">
        <f t="shared" ref="AU15" si="26">B15+E15+H15+K15+N15+Q15+T15+W15+Z15+AC15+AF15+AI15+AL15+AO15+AR15</f>
        <v>166424467.5200001</v>
      </c>
      <c r="AV15" s="18">
        <f t="shared" ref="AV15" si="27">C15+F15+I15+L15+O15+R15+U15+X15+AA15+AD15+AG15+AJ15+AM15+AP15+AS15</f>
        <v>149764984.37000009</v>
      </c>
      <c r="AW15" s="44">
        <f t="shared" ref="AW15" si="28">D15+G15+J15+M15+P15+S15+V15+Y15+AB15+AE15+AH15+AK15+AN15+AQ15+AT15</f>
        <v>31303736.829999998</v>
      </c>
      <c r="AX15" s="52">
        <f>'[2]All Operators reconciliation'!V12+'[2]All Operators reconciliation'!X12</f>
        <v>7506952.0215000017</v>
      </c>
      <c r="AY15" s="52">
        <f>'[2]All Operators reconciliation'!U12</f>
        <v>4014114.01</v>
      </c>
    </row>
    <row r="16" spans="1:51" s="23" customFormat="1" ht="12.75" x14ac:dyDescent="0.2">
      <c r="A16" s="28" t="s">
        <v>45</v>
      </c>
      <c r="B16" s="11">
        <f>'[2]MGM Grand Detroit'!L14</f>
        <v>45629494</v>
      </c>
      <c r="C16" s="12">
        <f>'[2]MGM Grand Detroit'!R14</f>
        <v>41066544.600000001</v>
      </c>
      <c r="D16" s="13">
        <f>'[2]MGM Grand Detroit'!W14</f>
        <v>8049042.7429999998</v>
      </c>
      <c r="E16" s="11">
        <f>'[2]MotorCity Casino'!L14</f>
        <v>36952740.130000018</v>
      </c>
      <c r="F16" s="14">
        <f>'[2]MotorCity Casino'!R14</f>
        <v>33257466.090000018</v>
      </c>
      <c r="G16" s="13">
        <f>'[2]MotorCity Casino'!W14</f>
        <v>6518463.3499999996</v>
      </c>
      <c r="H16" s="11">
        <f>[2]Greektown_Penn!L14</f>
        <v>3319682.2600000054</v>
      </c>
      <c r="I16" s="14">
        <f>[2]Greektown_Penn!R14</f>
        <v>2987714.0300000054</v>
      </c>
      <c r="J16" s="13">
        <f>[2]Greektown_Penn!W14</f>
        <v>585591.951</v>
      </c>
      <c r="K16" s="11">
        <f>'[2]Bay Mills Indian Community'!L14</f>
        <v>32248248.720000029</v>
      </c>
      <c r="L16" s="12">
        <f>'[2]Bay Mills Indian Community'!R14</f>
        <v>29023423.850000028</v>
      </c>
      <c r="M16" s="13">
        <f>'[2]Bay Mills Indian Community'!W14</f>
        <v>6501246.9440000001</v>
      </c>
      <c r="N16" s="11">
        <f>[2]FireKeepers!$L14</f>
        <v>1305726.5200000033</v>
      </c>
      <c r="O16" s="14">
        <f>[2]FireKeepers!R14</f>
        <v>1175153.8700000034</v>
      </c>
      <c r="P16" s="13">
        <f>[2]FireKeepers!W14</f>
        <v>263234.46400000004</v>
      </c>
      <c r="Q16" s="11">
        <f>'[2]Grnd Traverse Band of Otta &amp; Ch'!$L14</f>
        <v>5925632.900000006</v>
      </c>
      <c r="R16" s="14">
        <f>'[2]Grnd Traverse Band of Otta &amp; Ch'!R14</f>
        <v>5333069.6100000059</v>
      </c>
      <c r="S16" s="13">
        <f>'[2]Grnd Traverse Band of Otta &amp; Ch'!W14</f>
        <v>1194607.5919999999</v>
      </c>
      <c r="T16" s="11">
        <f>'[2]Gun Lake Band'!L14</f>
        <v>2042821.4600000009</v>
      </c>
      <c r="U16" s="14">
        <f>'[2]Gun Lake Band'!R14</f>
        <v>1838539.310000001</v>
      </c>
      <c r="V16" s="13">
        <f>'[2]Gun Lake Band'!W14</f>
        <v>411832.80800000002</v>
      </c>
      <c r="W16" s="11">
        <f>'[2]Hannahville Indian Community'!L14</f>
        <v>1561443.6999999955</v>
      </c>
      <c r="X16" s="14">
        <f>'[2]Hannahville Indian Community'!R14</f>
        <v>1407058.8299999954</v>
      </c>
      <c r="Y16" s="13">
        <f>'[2]Hannahville Indian Community'!W14</f>
        <v>291725.68800000002</v>
      </c>
      <c r="Z16" s="11">
        <f>'[2]Keweenaw Bay Indian Community'!L14</f>
        <v>6453898.0600000024</v>
      </c>
      <c r="AA16" s="14">
        <f>'[2]Keweenaw Bay Indian Community'!R14</f>
        <v>5808508.2500000019</v>
      </c>
      <c r="AB16" s="13">
        <f>'[2]Keweenaw Bay Indian Community'!W14</f>
        <v>1301105.8480000002</v>
      </c>
      <c r="AC16" s="1">
        <f>'[2]Lac Vieux'!L14</f>
        <v>2158314.1999999955</v>
      </c>
      <c r="AD16" s="2">
        <f>'[2]Lac Vieux'!R14</f>
        <v>1942482.7799999956</v>
      </c>
      <c r="AE16" s="3">
        <f>'[2]Lac Vieux'!W14</f>
        <v>430294.72800000006</v>
      </c>
      <c r="AF16" s="15">
        <f>'[2]Little River Band of Ottawa Ind'!L14</f>
        <v>10632070.350000037</v>
      </c>
      <c r="AG16" s="16">
        <f>'[2]Little River Band of Ottawa Ind'!R14</f>
        <v>9568863.3100000359</v>
      </c>
      <c r="AH16" s="17">
        <f>'[2]Little River Band of Ottawa Ind'!W14</f>
        <v>2143425.3840000001</v>
      </c>
      <c r="AI16" s="15">
        <f>'[2]Little Traverse Bay Band of Oda'!L14</f>
        <v>2549725.6099999994</v>
      </c>
      <c r="AJ16" s="16">
        <f>'[2]Little Traverse Bay Band of Oda'!R14</f>
        <v>2294753.0499999993</v>
      </c>
      <c r="AK16" s="17">
        <f>'[2]Little Traverse Bay Band of Oda'!W14</f>
        <v>514024.68</v>
      </c>
      <c r="AL16" s="15">
        <f>'[2]Pokagon Band of Potawatomi Ind'!L14</f>
        <v>3298955.1100000143</v>
      </c>
      <c r="AM16" s="16">
        <f>'[2]Pokagon Band of Potawatomi Ind'!R14</f>
        <v>2969059.6000000145</v>
      </c>
      <c r="AN16" s="17">
        <f>'[2]Pokagon Band of Potawatomi Ind'!W14</f>
        <v>665069.35199999996</v>
      </c>
      <c r="AO16" s="15">
        <f>'[2]Soaring Eagle Gaming'!L14</f>
        <v>2982075.75</v>
      </c>
      <c r="AP16" s="16">
        <f>'[2]Soaring Eagle Gaming'!R14</f>
        <v>2683868.1800000002</v>
      </c>
      <c r="AQ16" s="17">
        <f>'[2]Soaring Eagle Gaming'!W14</f>
        <v>601186.47199999995</v>
      </c>
      <c r="AR16" s="15">
        <f>'[2]Sault Ste. Marie Tribe of Chipp'!L14</f>
        <v>3213006.4800000042</v>
      </c>
      <c r="AS16" s="16">
        <f>'[2]Sault Ste. Marie Tribe of Chipp'!R14</f>
        <v>2891705.8300000043</v>
      </c>
      <c r="AT16" s="17">
        <f>'[2]Sault Ste. Marie Tribe of Chipp'!W14</f>
        <v>647742.10400000005</v>
      </c>
      <c r="AU16" s="18">
        <f t="shared" ref="AU16" si="29">B16+E16+H16+K16+N16+Q16+T16+W16+Z16+AC16+AF16+AI16+AL16+AO16+AR16</f>
        <v>160273835.25000012</v>
      </c>
      <c r="AV16" s="18">
        <f t="shared" ref="AV16" si="30">C16+F16+I16+L16+O16+R16+U16+X16+AA16+AD16+AG16+AJ16+AM16+AP16+AS16</f>
        <v>144248211.19000015</v>
      </c>
      <c r="AW16" s="44">
        <f t="shared" ref="AW16" si="31">D16+G16+J16+M16+P16+S16+V16+Y16+AB16+AE16+AH16+AK16+AN16+AQ16+AT16</f>
        <v>30118594.107999995</v>
      </c>
      <c r="AX16" s="52">
        <f>'[2]All Operators reconciliation'!V13+'[2]All Operators reconciliation'!X13</f>
        <v>7460581.4350000005</v>
      </c>
      <c r="AY16" s="52">
        <f>'[2]All Operators reconciliation'!U13</f>
        <v>3741374.0159999998</v>
      </c>
    </row>
    <row r="17" spans="1:68" s="23" customFormat="1" ht="12.75" x14ac:dyDescent="0.2">
      <c r="A17" s="28" t="s">
        <v>46</v>
      </c>
      <c r="B17" s="11">
        <f>'[2]MGM Grand Detroit'!L15</f>
        <v>46715961.799999952</v>
      </c>
      <c r="C17" s="12">
        <f>'[2]MGM Grand Detroit'!R15</f>
        <v>42044365.619999953</v>
      </c>
      <c r="D17" s="13">
        <f>'[2]MGM Grand Detroit'!W15</f>
        <v>8240695.6589999991</v>
      </c>
      <c r="E17" s="11">
        <f>'[2]MotorCity Casino'!L15</f>
        <v>43938781.149999931</v>
      </c>
      <c r="F17" s="14">
        <f>'[2]MotorCity Casino'!R15</f>
        <v>39544903.069999933</v>
      </c>
      <c r="G17" s="13">
        <f>'[2]MotorCity Casino'!W15</f>
        <v>7750801.0019999994</v>
      </c>
      <c r="H17" s="11">
        <f>[2]Greektown_Penn!L15</f>
        <v>4125571.0799999982</v>
      </c>
      <c r="I17" s="14">
        <f>[2]Greektown_Penn!R15</f>
        <v>3713013.9699999983</v>
      </c>
      <c r="J17" s="13">
        <f>[2]Greektown_Penn!W15</f>
        <v>727750.73699999996</v>
      </c>
      <c r="K17" s="11">
        <f>'[2]Bay Mills Indian Community'!L15</f>
        <v>34684414.830000162</v>
      </c>
      <c r="L17" s="12">
        <f>'[2]Bay Mills Indian Community'!R15</f>
        <v>31215973.350000162</v>
      </c>
      <c r="M17" s="13">
        <f>'[2]Bay Mills Indian Community'!W15</f>
        <v>6992378.0319999997</v>
      </c>
      <c r="N17" s="11">
        <f>[2]FireKeepers!$L15</f>
        <v>1905665.6600000039</v>
      </c>
      <c r="O17" s="14">
        <f>[2]FireKeepers!R15</f>
        <v>1715099.0900000038</v>
      </c>
      <c r="P17" s="13">
        <f>[2]FireKeepers!W15</f>
        <v>384182.2</v>
      </c>
      <c r="Q17" s="11">
        <f>'[2]Grnd Traverse Band of Otta &amp; Ch'!$L15</f>
        <v>9112332.0500000119</v>
      </c>
      <c r="R17" s="14">
        <f>'[2]Grnd Traverse Band of Otta &amp; Ch'!R15</f>
        <v>8201098.840000012</v>
      </c>
      <c r="S17" s="13">
        <f>'[2]Grnd Traverse Band of Otta &amp; Ch'!W15</f>
        <v>1837046.1440000003</v>
      </c>
      <c r="T17" s="11">
        <f>'[2]Gun Lake Band'!L15</f>
        <v>2150431.5</v>
      </c>
      <c r="U17" s="14">
        <f>'[2]Gun Lake Band'!R15</f>
        <v>1935388.35</v>
      </c>
      <c r="V17" s="13">
        <f>'[2]Gun Lake Band'!W15</f>
        <v>433526.99200000003</v>
      </c>
      <c r="W17" s="11">
        <f>'[2]Hannahville Indian Community'!L15</f>
        <v>1323926.8500000015</v>
      </c>
      <c r="X17" s="14">
        <f>'[2]Hannahville Indian Community'!R15</f>
        <v>1189774.6600000015</v>
      </c>
      <c r="Y17" s="13">
        <f>'[2]Hannahville Indian Community'!W15</f>
        <v>256079.92000000004</v>
      </c>
      <c r="Z17" s="11">
        <f>'[2]Keweenaw Bay Indian Community'!L15</f>
        <v>6983224.9100000262</v>
      </c>
      <c r="AA17" s="14">
        <f>'[2]Keweenaw Bay Indian Community'!R15</f>
        <v>6284902.420000026</v>
      </c>
      <c r="AB17" s="13">
        <f>'[2]Keweenaw Bay Indian Community'!W15</f>
        <v>1407818.1440000001</v>
      </c>
      <c r="AC17" s="1">
        <f>'[2]Lac Vieux'!L15</f>
        <v>2099722.0799999982</v>
      </c>
      <c r="AD17" s="2">
        <f>'[2]Lac Vieux'!R15</f>
        <v>1889749.8699999982</v>
      </c>
      <c r="AE17" s="3">
        <f>'[2]Lac Vieux'!W15</f>
        <v>423303.96799999999</v>
      </c>
      <c r="AF17" s="15">
        <f>'[2]Little River Band of Ottawa Ind'!L15</f>
        <v>10716421.569999987</v>
      </c>
      <c r="AG17" s="16">
        <f>'[2]Little River Band of Ottawa Ind'!R15</f>
        <v>9644779.4099999871</v>
      </c>
      <c r="AH17" s="17">
        <f>'[2]Little River Band of Ottawa Ind'!W15</f>
        <v>2160430.5920000002</v>
      </c>
      <c r="AI17" s="15">
        <f>'[2]Little Traverse Bay Band of Oda'!L15</f>
        <v>2573932.2800000012</v>
      </c>
      <c r="AJ17" s="16">
        <f>'[2]Little Traverse Bay Band of Oda'!R15</f>
        <v>2316539.0500000012</v>
      </c>
      <c r="AK17" s="17">
        <f>'[2]Little Traverse Bay Band of Oda'!W15</f>
        <v>518904.74400000006</v>
      </c>
      <c r="AL17" s="15">
        <f>'[2]Pokagon Band of Potawatomi Ind'!L15</f>
        <v>3164881.4099999964</v>
      </c>
      <c r="AM17" s="16">
        <f>'[2]Pokagon Band of Potawatomi Ind'!R15</f>
        <v>2848393.2699999963</v>
      </c>
      <c r="AN17" s="17">
        <f>'[2]Pokagon Band of Potawatomi Ind'!W15</f>
        <v>638040.09600000002</v>
      </c>
      <c r="AO17" s="15">
        <f>'[2]Soaring Eagle Gaming'!L15</f>
        <v>3033123.2299999893</v>
      </c>
      <c r="AP17" s="16">
        <f>'[2]Soaring Eagle Gaming'!R15</f>
        <v>2729810.9099999894</v>
      </c>
      <c r="AQ17" s="17">
        <f>'[2]Soaring Eagle Gaming'!W15</f>
        <v>611477.64</v>
      </c>
      <c r="AR17" s="15">
        <f>'[2]Sault Ste. Marie Tribe of Chipp'!L15</f>
        <v>2772675.5</v>
      </c>
      <c r="AS17" s="16">
        <f>'[2]Sault Ste. Marie Tribe of Chipp'!R15</f>
        <v>2495407.9500000002</v>
      </c>
      <c r="AT17" s="17">
        <f>'[2]Sault Ste. Marie Tribe of Chipp'!W15</f>
        <v>558971.38399999996</v>
      </c>
      <c r="AU17" s="18">
        <f t="shared" ref="AU17" si="32">B17+E17+H17+K17+N17+Q17+T17+W17+Z17+AC17+AF17+AI17+AL17+AO17+AR17</f>
        <v>175301065.90000007</v>
      </c>
      <c r="AV17" s="18">
        <f t="shared" ref="AV17" si="33">C17+F17+I17+L17+O17+R17+U17+X17+AA17+AD17+AG17+AJ17+AM17+AP17+AS17</f>
        <v>157769199.83000007</v>
      </c>
      <c r="AW17" s="44">
        <f t="shared" ref="AW17" si="34">D17+G17+J17+M17+P17+S17+V17+Y17+AB17+AE17+AH17+AK17+AN17+AQ17+AT17</f>
        <v>32941407.254000001</v>
      </c>
      <c r="AX17" s="52">
        <f>'[2]All Operators reconciliation'!V14+'[2]All Operators reconciliation'!X14</f>
        <v>8231670.2752499972</v>
      </c>
      <c r="AY17" s="52">
        <f>'[2]All Operators reconciliation'!U14</f>
        <v>4055539.9640000006</v>
      </c>
    </row>
    <row r="18" spans="1:68" s="23" customFormat="1" ht="13.5" thickBot="1" x14ac:dyDescent="0.25">
      <c r="A18" s="28" t="s">
        <v>47</v>
      </c>
      <c r="B18" s="11">
        <f>'[2]MGM Grand Detroit'!L16</f>
        <v>47017753.710000038</v>
      </c>
      <c r="C18" s="12">
        <f>'[2]MGM Grand Detroit'!R16</f>
        <v>42315978.340000041</v>
      </c>
      <c r="D18" s="13">
        <f>'[2]MGM Grand Detroit'!W16</f>
        <v>8293931.7509999992</v>
      </c>
      <c r="E18" s="11">
        <f>'[2]MotorCity Casino'!L16</f>
        <v>42940198.629999936</v>
      </c>
      <c r="F18" s="14">
        <f>'[2]MotorCity Casino'!R16</f>
        <v>38646178.639999934</v>
      </c>
      <c r="G18" s="13">
        <f>'[2]MotorCity Casino'!W16</f>
        <v>7574651.0139999995</v>
      </c>
      <c r="H18" s="11">
        <f>[2]Greektown_Penn!L16</f>
        <v>6436300.2199999988</v>
      </c>
      <c r="I18" s="14">
        <f>[2]Greektown_Penn!R16</f>
        <v>5792670.1999999993</v>
      </c>
      <c r="J18" s="13">
        <f>[2]Greektown_Penn!W16</f>
        <v>1135363.362</v>
      </c>
      <c r="K18" s="11">
        <f>'[2]Bay Mills Indian Community'!L16</f>
        <v>36495319.75999999</v>
      </c>
      <c r="L18" s="12">
        <f>'[2]Bay Mills Indian Community'!R16</f>
        <v>32845787.77999999</v>
      </c>
      <c r="M18" s="13">
        <f>'[2]Bay Mills Indian Community'!W16</f>
        <v>7357456.4640000006</v>
      </c>
      <c r="N18" s="11">
        <f>[2]FireKeepers!$L16</f>
        <v>1828654.1599999964</v>
      </c>
      <c r="O18" s="14">
        <f>[2]FireKeepers!R16</f>
        <v>1645788.7499999965</v>
      </c>
      <c r="P18" s="13">
        <f>[2]FireKeepers!W16</f>
        <v>368656.68</v>
      </c>
      <c r="Q18" s="11">
        <f>'[2]Grnd Traverse Band of Otta &amp; Ch'!$L16</f>
        <v>9596148.1800000072</v>
      </c>
      <c r="R18" s="14">
        <f>'[2]Grnd Traverse Band of Otta &amp; Ch'!R16</f>
        <v>8636533.3600000069</v>
      </c>
      <c r="S18" s="13">
        <f>'[2]Grnd Traverse Band of Otta &amp; Ch'!W16</f>
        <v>1934583.4720000001</v>
      </c>
      <c r="T18" s="11">
        <f>'[2]Gun Lake Band'!L16</f>
        <v>2872581.1700000018</v>
      </c>
      <c r="U18" s="14">
        <f>'[2]Gun Lake Band'!R16</f>
        <v>2585323.0500000017</v>
      </c>
      <c r="V18" s="13">
        <f>'[2]Gun Lake Band'!W16</f>
        <v>579112.36</v>
      </c>
      <c r="W18" s="11">
        <f>'[2]Hannahville Indian Community'!L16</f>
        <v>1840450.4300000072</v>
      </c>
      <c r="X18" s="14">
        <f>'[2]Hannahville Indian Community'!R16</f>
        <v>1656405.3900000071</v>
      </c>
      <c r="Y18" s="13">
        <f>'[2]Hannahville Indian Community'!W16</f>
        <v>371034.80800000002</v>
      </c>
      <c r="Z18" s="11">
        <f>'[2]Keweenaw Bay Indian Community'!L16</f>
        <v>6198075.8400000036</v>
      </c>
      <c r="AA18" s="14">
        <f>'[2]Keweenaw Bay Indian Community'!R16</f>
        <v>5578268.2600000035</v>
      </c>
      <c r="AB18" s="13">
        <f>'[2]Keweenaw Bay Indian Community'!W16</f>
        <v>1249532.0880000002</v>
      </c>
      <c r="AC18" s="1">
        <f>'[2]Lac Vieux'!L16</f>
        <v>1837170.75</v>
      </c>
      <c r="AD18" s="2">
        <f>'[2]Lac Vieux'!R16</f>
        <v>1653453.68</v>
      </c>
      <c r="AE18" s="3">
        <f>'[2]Lac Vieux'!W16</f>
        <v>370373.62400000007</v>
      </c>
      <c r="AF18" s="15">
        <f>'[2]Little River Band of Ottawa Ind'!L16</f>
        <v>11489990.930000009</v>
      </c>
      <c r="AG18" s="16">
        <f>'[2]Little River Band of Ottawa Ind'!R16</f>
        <v>10340991.840000009</v>
      </c>
      <c r="AH18" s="17">
        <f>'[2]Little River Band of Ottawa Ind'!W16</f>
        <v>2316382.1760000004</v>
      </c>
      <c r="AI18" s="15">
        <f>'[2]Little Traverse Bay Band of Oda'!L16</f>
        <v>3086193.7599999905</v>
      </c>
      <c r="AJ18" s="16">
        <f>'[2]Little Traverse Bay Band of Oda'!R16</f>
        <v>2777574.3799999906</v>
      </c>
      <c r="AK18" s="17">
        <f>'[2]Little Traverse Bay Band of Oda'!W16</f>
        <v>622176.66399999999</v>
      </c>
      <c r="AL18" s="15">
        <f>'[2]Pokagon Band of Potawatomi Ind'!L16</f>
        <v>3463625.2099999934</v>
      </c>
      <c r="AM18" s="16">
        <f>'[2]Pokagon Band of Potawatomi Ind'!R16</f>
        <v>3117262.6899999934</v>
      </c>
      <c r="AN18" s="17">
        <f>'[2]Pokagon Band of Potawatomi Ind'!W16</f>
        <v>698266.84000000008</v>
      </c>
      <c r="AO18" s="15">
        <f>'[2]Soaring Eagle Gaming'!L16</f>
        <v>3161655.6800000072</v>
      </c>
      <c r="AP18" s="16">
        <f>'[2]Soaring Eagle Gaming'!R16</f>
        <v>2845490.1100000073</v>
      </c>
      <c r="AQ18" s="17">
        <f>'[2]Soaring Eagle Gaming'!W16</f>
        <v>637389.78399999999</v>
      </c>
      <c r="AR18" s="15">
        <f>'[2]Sault Ste. Marie Tribe of Chipp'!L16</f>
        <v>3143813.2699999958</v>
      </c>
      <c r="AS18" s="16">
        <f>'[2]Sault Ste. Marie Tribe of Chipp'!R16</f>
        <v>2829431.9399999958</v>
      </c>
      <c r="AT18" s="17">
        <f>'[2]Sault Ste. Marie Tribe of Chipp'!W16</f>
        <v>633792.75199999998</v>
      </c>
      <c r="AU18" s="18">
        <f t="shared" ref="AU18" si="35">B18+E18+H18+K18+N18+Q18+T18+W18+Z18+AC18+AF18+AI18+AL18+AO18+AR18</f>
        <v>181407931.69999999</v>
      </c>
      <c r="AV18" s="18">
        <f t="shared" ref="AV18" si="36">C18+F18+I18+L18+O18+R18+U18+X18+AA18+AD18+AG18+AJ18+AM18+AP18+AS18</f>
        <v>163267138.40999997</v>
      </c>
      <c r="AW18" s="44">
        <f t="shared" ref="AW18" si="37">D18+G18+J18+M18+P18+S18+V18+Y18+AB18+AE18+AH18+AK18+AN18+AQ18+AT18</f>
        <v>34142703.838999994</v>
      </c>
      <c r="AX18" s="52">
        <f>'[2]All Operators reconciliation'!V15+'[2]All Operators reconciliation'!X15</f>
        <v>8371840.8227499984</v>
      </c>
      <c r="AY18" s="52">
        <f>'[2]All Operators reconciliation'!U15</f>
        <v>4284689.4280000003</v>
      </c>
    </row>
    <row r="19" spans="1:68" s="24" customFormat="1" ht="13.5" thickBot="1" x14ac:dyDescent="0.25">
      <c r="A19" s="29" t="s">
        <v>48</v>
      </c>
      <c r="B19" s="8">
        <f>SUM(B7:B18)</f>
        <v>586394523.15999961</v>
      </c>
      <c r="C19" s="9">
        <f t="shared" ref="C19" si="38">SUM(C7:C18)</f>
        <v>527755070.83999962</v>
      </c>
      <c r="D19" s="4">
        <f t="shared" ref="D19:AY19" si="39">SUM(D7:D18)</f>
        <v>102963993.88099998</v>
      </c>
      <c r="E19" s="8">
        <f t="shared" si="39"/>
        <v>405374876.21000004</v>
      </c>
      <c r="F19" s="10">
        <f t="shared" ref="F19" si="40">SUM(F7:F18)</f>
        <v>364837388.44</v>
      </c>
      <c r="G19" s="4">
        <f t="shared" si="39"/>
        <v>71032128.118000001</v>
      </c>
      <c r="H19" s="8">
        <f t="shared" si="39"/>
        <v>44758322.9799999</v>
      </c>
      <c r="I19" s="10">
        <f t="shared" ref="I19" si="41">SUM(I7:I18)</f>
        <v>40282490.679999903</v>
      </c>
      <c r="J19" s="4">
        <f t="shared" si="39"/>
        <v>7419368.1799999988</v>
      </c>
      <c r="K19" s="8">
        <f t="shared" si="39"/>
        <v>364350779.67000031</v>
      </c>
      <c r="L19" s="9">
        <f t="shared" ref="L19" si="42">SUM(L7:L18)</f>
        <v>327915701.70000029</v>
      </c>
      <c r="M19" s="4">
        <f t="shared" si="39"/>
        <v>72909117.175999999</v>
      </c>
      <c r="N19" s="8">
        <f t="shared" ref="N19:P19" si="43">SUM(N7:N18)</f>
        <v>20261026.909999982</v>
      </c>
      <c r="O19" s="10">
        <f t="shared" si="43"/>
        <v>18234924.219999984</v>
      </c>
      <c r="P19" s="4">
        <f t="shared" si="43"/>
        <v>3540623.0240000007</v>
      </c>
      <c r="Q19" s="8">
        <f t="shared" si="39"/>
        <v>87438361.359999985</v>
      </c>
      <c r="R19" s="10">
        <f t="shared" ref="R19" si="44">SUM(R7:R18)</f>
        <v>78694525.199999988</v>
      </c>
      <c r="S19" s="4">
        <f t="shared" si="39"/>
        <v>17083573.655999999</v>
      </c>
      <c r="T19" s="8">
        <f t="shared" ref="T19:V19" si="45">SUM(T7:T18)</f>
        <v>23975874.190000024</v>
      </c>
      <c r="U19" s="10">
        <f t="shared" si="45"/>
        <v>21578286.760000024</v>
      </c>
      <c r="V19" s="4">
        <f t="shared" si="45"/>
        <v>4289536.2320000008</v>
      </c>
      <c r="W19" s="8">
        <f t="shared" si="39"/>
        <v>15792145.439999998</v>
      </c>
      <c r="X19" s="10">
        <f t="shared" ref="X19" si="46">SUM(X7:X18)</f>
        <v>14194329.709999997</v>
      </c>
      <c r="Y19" s="4">
        <f t="shared" si="39"/>
        <v>2635529.8640000005</v>
      </c>
      <c r="Z19" s="8">
        <f t="shared" si="39"/>
        <v>81687699.809999973</v>
      </c>
      <c r="AA19" s="10">
        <f t="shared" ref="AA19" si="47">SUM(AA7:AA18)</f>
        <v>73518929.829999968</v>
      </c>
      <c r="AB19" s="4">
        <f t="shared" si="39"/>
        <v>15924240.271999998</v>
      </c>
      <c r="AC19" s="8">
        <f t="shared" ref="AC19:AE19" si="48">SUM(AC7:AC18)</f>
        <v>19093720.09999999</v>
      </c>
      <c r="AD19" s="10">
        <f t="shared" si="48"/>
        <v>17184348.089999989</v>
      </c>
      <c r="AE19" s="4">
        <f t="shared" si="48"/>
        <v>3305293.9759999998</v>
      </c>
      <c r="AF19" s="8">
        <f t="shared" si="39"/>
        <v>113887670.49999999</v>
      </c>
      <c r="AG19" s="10">
        <f t="shared" ref="AG19" si="49">SUM(AG7:AG18)</f>
        <v>102498903.44999994</v>
      </c>
      <c r="AH19" s="4">
        <f t="shared" si="39"/>
        <v>22415754.392000001</v>
      </c>
      <c r="AI19" s="8">
        <f t="shared" si="39"/>
        <v>34979055.049999997</v>
      </c>
      <c r="AJ19" s="10">
        <f t="shared" ref="AJ19" si="50">SUM(AJ7:AJ18)</f>
        <v>31481149.539999999</v>
      </c>
      <c r="AK19" s="4">
        <f t="shared" si="39"/>
        <v>6507777.4879999999</v>
      </c>
      <c r="AL19" s="8">
        <f t="shared" ref="AL19:AQ19" si="51">SUM(AL7:AL18)</f>
        <v>40616285.980000012</v>
      </c>
      <c r="AM19" s="10">
        <f t="shared" si="51"/>
        <v>36554657.38000001</v>
      </c>
      <c r="AN19" s="4">
        <f t="shared" si="51"/>
        <v>7644243.2639999995</v>
      </c>
      <c r="AO19" s="8">
        <f t="shared" si="51"/>
        <v>33238212.929999985</v>
      </c>
      <c r="AP19" s="10">
        <f t="shared" si="51"/>
        <v>29837951.019999981</v>
      </c>
      <c r="AQ19" s="4">
        <f t="shared" si="51"/>
        <v>6139701.0240000002</v>
      </c>
      <c r="AR19" s="8">
        <f t="shared" si="39"/>
        <v>52009015.810000017</v>
      </c>
      <c r="AS19" s="10">
        <f t="shared" ref="AS19" si="52">SUM(AS7:AS18)</f>
        <v>47938939.51000002</v>
      </c>
      <c r="AT19" s="4">
        <f t="shared" si="39"/>
        <v>10194322.448000001</v>
      </c>
      <c r="AU19" s="8">
        <f>SUM(AU7:AU18)</f>
        <v>1923857570.0999997</v>
      </c>
      <c r="AV19" s="9">
        <f t="shared" ref="AV19" si="53">SUM(AV7:AV18)</f>
        <v>1732507596.3699999</v>
      </c>
      <c r="AW19" s="4">
        <f t="shared" si="39"/>
        <v>354005202.995</v>
      </c>
      <c r="AX19" s="49">
        <f t="shared" ref="AX19" si="54">SUM(AX7:AX18)</f>
        <v>89410432.665499985</v>
      </c>
      <c r="AY19" s="49">
        <f t="shared" si="39"/>
        <v>43147428.204000011</v>
      </c>
    </row>
    <row r="20" spans="1:68" s="24" customFormat="1" ht="12.75" x14ac:dyDescent="0.2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">
      <c r="B21" s="26" t="s">
        <v>49</v>
      </c>
      <c r="C21" s="128" t="s">
        <v>51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6"/>
      <c r="Q21" s="6"/>
      <c r="AX21" s="34"/>
      <c r="AY21" s="34"/>
    </row>
    <row r="22" spans="1:68" s="7" customFormat="1" ht="21" customHeight="1" x14ac:dyDescent="0.2">
      <c r="B22" s="26" t="s">
        <v>50</v>
      </c>
      <c r="C22" s="128" t="s">
        <v>80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6"/>
      <c r="Q22" s="6"/>
      <c r="AX22" s="34"/>
      <c r="AY22" s="34"/>
    </row>
    <row r="23" spans="1:68" s="7" customFormat="1" x14ac:dyDescent="0.25">
      <c r="A23" s="46"/>
      <c r="B23" s="26" t="s">
        <v>61</v>
      </c>
      <c r="C23" s="128" t="s">
        <v>62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BO23" s="36"/>
      <c r="BP23" s="33"/>
    </row>
    <row r="24" spans="1:68" x14ac:dyDescent="0.25">
      <c r="A24" s="47"/>
      <c r="B24" s="48"/>
      <c r="C24" s="48"/>
      <c r="D24" s="48"/>
    </row>
    <row r="27" spans="1:68" ht="15.75" customHeight="1" x14ac:dyDescent="0.25"/>
    <row r="28" spans="1:68" ht="15.75" customHeight="1" x14ac:dyDescent="0.25"/>
  </sheetData>
  <sheetProtection algorithmName="SHA-512" hashValue="IsXvmDuXTaGNoPl9pw7BxSgOryiAyfMQG6ZutVs+d6LzKKpoycGiAGQhs4oHMq76VpWoVjxm5Js7pIbpzNg80A==" saltValue="sLxRQA/UpiVMwG778XKO1Q==" spinCount="100000" sheet="1" selectLockedCells="1" selectUnlockedCells="1"/>
  <mergeCells count="69">
    <mergeCell ref="AL4:AN4"/>
    <mergeCell ref="AC5:AE5"/>
    <mergeCell ref="AF5:AH5"/>
    <mergeCell ref="AI5:AK5"/>
    <mergeCell ref="AL5:AN5"/>
    <mergeCell ref="AC4:AE4"/>
    <mergeCell ref="AF4:AH4"/>
    <mergeCell ref="AI4:AK4"/>
    <mergeCell ref="C22:M22"/>
    <mergeCell ref="C23:W23"/>
    <mergeCell ref="W5:Y5"/>
    <mergeCell ref="Z5:AB5"/>
    <mergeCell ref="C21:M21"/>
    <mergeCell ref="Q5:S5"/>
    <mergeCell ref="T5:V5"/>
    <mergeCell ref="T4:V4"/>
    <mergeCell ref="W4:Y4"/>
    <mergeCell ref="Z4:AB4"/>
    <mergeCell ref="B5:D5"/>
    <mergeCell ref="E5:G5"/>
    <mergeCell ref="H5:J5"/>
    <mergeCell ref="K5:M5"/>
    <mergeCell ref="N5:P5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AO2:AQ2"/>
    <mergeCell ref="AR2:AT2"/>
    <mergeCell ref="AU2:AW5"/>
    <mergeCell ref="AX2:AX5"/>
    <mergeCell ref="AY2:AY5"/>
    <mergeCell ref="AO5:AQ5"/>
    <mergeCell ref="AR5:AT5"/>
    <mergeCell ref="AO4:AQ4"/>
    <mergeCell ref="AR4:AT4"/>
    <mergeCell ref="B3:D3"/>
    <mergeCell ref="E3:G3"/>
    <mergeCell ref="H3:J3"/>
    <mergeCell ref="K3:M3"/>
    <mergeCell ref="N3:P3"/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Gaming 2024</vt:lpstr>
      <vt:lpstr>Internet Gaming 2023</vt:lpstr>
      <vt:lpstr>'Internet Gaming 2023'!Print_Area</vt:lpstr>
      <vt:lpstr>'Internet Gaming 2024'!Print_Area</vt:lpstr>
      <vt:lpstr>'Internet Gaming 2023'!Print_Titles</vt:lpstr>
      <vt:lpstr>'Internet Gaming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2023-02-15T20:55:16Z</cp:lastPrinted>
  <dcterms:created xsi:type="dcterms:W3CDTF">2021-02-04T16:05:40Z</dcterms:created>
  <dcterms:modified xsi:type="dcterms:W3CDTF">2024-09-12T19:39:49Z</dcterms:modified>
</cp:coreProperties>
</file>