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5B0FCD9-B84A-4C37-AB3F-2F9CA9639DA1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2314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2023'!$A$1:$BN$25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J17" i="3" s="1"/>
  <c r="C17" i="3"/>
  <c r="D17" i="3"/>
  <c r="BL17" i="3" s="1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K17" i="3"/>
  <c r="BM17" i="3"/>
  <c r="BN17" i="3"/>
  <c r="B16" i="3"/>
  <c r="C16" i="3"/>
  <c r="D16" i="3"/>
  <c r="BL16" i="3" s="1"/>
  <c r="E16" i="3"/>
  <c r="BM16" i="3" s="1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N16" i="3"/>
  <c r="BJ16" i="3" l="1"/>
  <c r="BK16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N15" i="3"/>
  <c r="BK15" i="3" l="1"/>
  <c r="BL15" i="3"/>
  <c r="BJ15" i="3"/>
  <c r="BM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N14" i="3"/>
  <c r="BK14" i="3" l="1"/>
  <c r="BL14" i="3"/>
  <c r="BM14" i="3"/>
  <c r="BJ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N13" i="3"/>
  <c r="BK13" i="3" l="1"/>
  <c r="BL13" i="3"/>
  <c r="BM13" i="3"/>
  <c r="BJ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N12" i="3"/>
  <c r="BL12" i="3" l="1"/>
  <c r="BJ12" i="3"/>
  <c r="BK12" i="3"/>
  <c r="BM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0" i="3"/>
  <c r="BN9" i="3"/>
  <c r="BN8" i="3"/>
  <c r="BN7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<sst xmlns="http://schemas.openxmlformats.org/spreadsheetml/2006/main" count="170" uniqueCount="82">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</sst>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7" t="s">
        <v>78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7" t="s">
        <v>78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 t="s">
        <v>78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 t="s">
        <v>78</v>
      </c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9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70" t="s">
        <v>1</v>
      </c>
      <c r="C2" s="71"/>
      <c r="D2" s="71"/>
      <c r="E2" s="72"/>
      <c r="F2" s="73" t="s">
        <v>2</v>
      </c>
      <c r="G2" s="74"/>
      <c r="H2" s="74"/>
      <c r="I2" s="75"/>
      <c r="J2" s="76" t="s">
        <v>3</v>
      </c>
      <c r="K2" s="77"/>
      <c r="L2" s="77"/>
      <c r="M2" s="78"/>
      <c r="N2" s="79" t="s">
        <v>4</v>
      </c>
      <c r="O2" s="80"/>
      <c r="P2" s="80"/>
      <c r="Q2" s="81"/>
      <c r="R2" s="82" t="s">
        <v>70</v>
      </c>
      <c r="S2" s="83"/>
      <c r="T2" s="83"/>
      <c r="U2" s="84"/>
      <c r="V2" s="85" t="s">
        <v>5</v>
      </c>
      <c r="W2" s="86"/>
      <c r="X2" s="86"/>
      <c r="Y2" s="87"/>
      <c r="Z2" s="88" t="s">
        <v>71</v>
      </c>
      <c r="AA2" s="89"/>
      <c r="AB2" s="89"/>
      <c r="AC2" s="90"/>
      <c r="AD2" s="91" t="s">
        <v>6</v>
      </c>
      <c r="AE2" s="92"/>
      <c r="AF2" s="92"/>
      <c r="AG2" s="93"/>
      <c r="AH2" s="94" t="s">
        <v>7</v>
      </c>
      <c r="AI2" s="95"/>
      <c r="AJ2" s="95"/>
      <c r="AK2" s="96"/>
      <c r="AL2" s="97" t="s">
        <v>58</v>
      </c>
      <c r="AM2" s="98"/>
      <c r="AN2" s="98"/>
      <c r="AO2" s="99"/>
      <c r="AP2" s="100" t="s">
        <v>8</v>
      </c>
      <c r="AQ2" s="101"/>
      <c r="AR2" s="101"/>
      <c r="AS2" s="102"/>
      <c r="AT2" s="64" t="s">
        <v>81</v>
      </c>
      <c r="AU2" s="65"/>
      <c r="AV2" s="65"/>
      <c r="AW2" s="66"/>
      <c r="AX2" s="112" t="s">
        <v>61</v>
      </c>
      <c r="AY2" s="113"/>
      <c r="AZ2" s="113"/>
      <c r="BA2" s="114"/>
      <c r="BB2" s="115" t="s">
        <v>75</v>
      </c>
      <c r="BC2" s="116"/>
      <c r="BD2" s="116"/>
      <c r="BE2" s="117"/>
      <c r="BF2" s="118" t="s">
        <v>9</v>
      </c>
      <c r="BG2" s="119"/>
      <c r="BH2" s="119"/>
      <c r="BI2" s="120"/>
      <c r="BJ2" s="121" t="s">
        <v>10</v>
      </c>
      <c r="BK2" s="122"/>
      <c r="BL2" s="122"/>
      <c r="BM2" s="123"/>
      <c r="BN2" s="127" t="s">
        <v>64</v>
      </c>
    </row>
    <row r="3" spans="1:77" s="3" customFormat="1" ht="15" hidden="1" thickBot="1" x14ac:dyDescent="0.35">
      <c r="A3" s="13" t="s">
        <v>11</v>
      </c>
      <c r="B3" s="103" t="s">
        <v>1</v>
      </c>
      <c r="C3" s="104"/>
      <c r="D3" s="104"/>
      <c r="E3" s="105"/>
      <c r="F3" s="106" t="s">
        <v>2</v>
      </c>
      <c r="G3" s="107"/>
      <c r="H3" s="107"/>
      <c r="I3" s="108"/>
      <c r="J3" s="109" t="s">
        <v>3</v>
      </c>
      <c r="K3" s="110"/>
      <c r="L3" s="110"/>
      <c r="M3" s="111"/>
      <c r="N3" s="79" t="s">
        <v>12</v>
      </c>
      <c r="O3" s="80"/>
      <c r="P3" s="80"/>
      <c r="Q3" s="81"/>
      <c r="R3" s="82" t="s">
        <v>69</v>
      </c>
      <c r="S3" s="83"/>
      <c r="T3" s="83"/>
      <c r="U3" s="84"/>
      <c r="V3" s="85" t="s">
        <v>13</v>
      </c>
      <c r="W3" s="86"/>
      <c r="X3" s="86"/>
      <c r="Y3" s="87"/>
      <c r="Z3" s="88" t="s">
        <v>72</v>
      </c>
      <c r="AA3" s="89"/>
      <c r="AB3" s="89"/>
      <c r="AC3" s="90"/>
      <c r="AD3" s="91" t="s">
        <v>14</v>
      </c>
      <c r="AE3" s="92"/>
      <c r="AF3" s="92"/>
      <c r="AG3" s="93"/>
      <c r="AH3" s="94" t="s">
        <v>15</v>
      </c>
      <c r="AI3" s="95"/>
      <c r="AJ3" s="95"/>
      <c r="AK3" s="96"/>
      <c r="AL3" s="97" t="s">
        <v>16</v>
      </c>
      <c r="AM3" s="98"/>
      <c r="AN3" s="98"/>
      <c r="AO3" s="99"/>
      <c r="AP3" s="100" t="s">
        <v>17</v>
      </c>
      <c r="AQ3" s="101"/>
      <c r="AR3" s="101"/>
      <c r="AS3" s="102"/>
      <c r="AT3" s="64" t="s">
        <v>18</v>
      </c>
      <c r="AU3" s="65"/>
      <c r="AV3" s="65"/>
      <c r="AW3" s="66"/>
      <c r="AX3" s="112" t="s">
        <v>62</v>
      </c>
      <c r="AY3" s="113"/>
      <c r="AZ3" s="113"/>
      <c r="BA3" s="114"/>
      <c r="BB3" s="115" t="s">
        <v>76</v>
      </c>
      <c r="BC3" s="116"/>
      <c r="BD3" s="116"/>
      <c r="BE3" s="117"/>
      <c r="BF3" s="118" t="s">
        <v>19</v>
      </c>
      <c r="BG3" s="119"/>
      <c r="BH3" s="119"/>
      <c r="BI3" s="120"/>
      <c r="BJ3" s="124"/>
      <c r="BK3" s="125"/>
      <c r="BL3" s="125"/>
      <c r="BM3" s="126"/>
      <c r="BN3" s="128"/>
    </row>
    <row r="4" spans="1:77" s="3" customFormat="1" ht="29.4" hidden="1" thickBot="1" x14ac:dyDescent="0.35">
      <c r="A4" s="14" t="s">
        <v>20</v>
      </c>
      <c r="B4" s="136" t="s">
        <v>21</v>
      </c>
      <c r="C4" s="137"/>
      <c r="D4" s="137"/>
      <c r="E4" s="138"/>
      <c r="F4" s="139" t="s">
        <v>22</v>
      </c>
      <c r="G4" s="140"/>
      <c r="H4" s="140"/>
      <c r="I4" s="141"/>
      <c r="J4" s="142" t="s">
        <v>23</v>
      </c>
      <c r="K4" s="143"/>
      <c r="L4" s="143"/>
      <c r="M4" s="144"/>
      <c r="N4" s="145" t="s">
        <v>24</v>
      </c>
      <c r="O4" s="146"/>
      <c r="P4" s="146"/>
      <c r="Q4" s="147"/>
      <c r="R4" s="148" t="s">
        <v>68</v>
      </c>
      <c r="S4" s="149"/>
      <c r="T4" s="149"/>
      <c r="U4" s="150"/>
      <c r="V4" s="151" t="s">
        <v>25</v>
      </c>
      <c r="W4" s="152"/>
      <c r="X4" s="152"/>
      <c r="Y4" s="153"/>
      <c r="Z4" s="88" t="s">
        <v>73</v>
      </c>
      <c r="AA4" s="89"/>
      <c r="AB4" s="89"/>
      <c r="AC4" s="90"/>
      <c r="AD4" s="154" t="s">
        <v>26</v>
      </c>
      <c r="AE4" s="155"/>
      <c r="AF4" s="155"/>
      <c r="AG4" s="156"/>
      <c r="AH4" s="157" t="s">
        <v>27</v>
      </c>
      <c r="AI4" s="158"/>
      <c r="AJ4" s="158"/>
      <c r="AK4" s="159"/>
      <c r="AL4" s="175" t="s">
        <v>28</v>
      </c>
      <c r="AM4" s="176"/>
      <c r="AN4" s="176"/>
      <c r="AO4" s="177"/>
      <c r="AP4" s="178" t="s">
        <v>29</v>
      </c>
      <c r="AQ4" s="179"/>
      <c r="AR4" s="179"/>
      <c r="AS4" s="180"/>
      <c r="AT4" s="181" t="s">
        <v>30</v>
      </c>
      <c r="AU4" s="182"/>
      <c r="AV4" s="182"/>
      <c r="AW4" s="183"/>
      <c r="AX4" s="112" t="s">
        <v>63</v>
      </c>
      <c r="AY4" s="113"/>
      <c r="AZ4" s="113"/>
      <c r="BA4" s="114"/>
      <c r="BB4" s="130" t="s">
        <v>77</v>
      </c>
      <c r="BC4" s="131"/>
      <c r="BD4" s="131"/>
      <c r="BE4" s="132"/>
      <c r="BF4" s="133" t="s">
        <v>31</v>
      </c>
      <c r="BG4" s="134"/>
      <c r="BH4" s="134"/>
      <c r="BI4" s="135"/>
      <c r="BJ4" s="124"/>
      <c r="BK4" s="125"/>
      <c r="BL4" s="125"/>
      <c r="BM4" s="126"/>
      <c r="BN4" s="128"/>
    </row>
    <row r="5" spans="1:77" s="3" customFormat="1" ht="35.25" customHeight="1" thickBot="1" x14ac:dyDescent="0.35">
      <c r="A5" s="15" t="s">
        <v>60</v>
      </c>
      <c r="B5" s="160">
        <v>44218</v>
      </c>
      <c r="C5" s="161"/>
      <c r="D5" s="161"/>
      <c r="E5" s="162"/>
      <c r="F5" s="163">
        <v>44218</v>
      </c>
      <c r="G5" s="164"/>
      <c r="H5" s="164"/>
      <c r="I5" s="165"/>
      <c r="J5" s="166">
        <v>44218</v>
      </c>
      <c r="K5" s="167"/>
      <c r="L5" s="167"/>
      <c r="M5" s="168"/>
      <c r="N5" s="169">
        <v>44218</v>
      </c>
      <c r="O5" s="170"/>
      <c r="P5" s="170"/>
      <c r="Q5" s="171"/>
      <c r="R5" s="172">
        <v>44389</v>
      </c>
      <c r="S5" s="173"/>
      <c r="T5" s="173"/>
      <c r="U5" s="174"/>
      <c r="V5" s="210">
        <v>44218</v>
      </c>
      <c r="W5" s="211"/>
      <c r="X5" s="211"/>
      <c r="Y5" s="212"/>
      <c r="Z5" s="213">
        <v>44410</v>
      </c>
      <c r="AA5" s="214"/>
      <c r="AB5" s="214"/>
      <c r="AC5" s="215"/>
      <c r="AD5" s="204">
        <v>44218</v>
      </c>
      <c r="AE5" s="205"/>
      <c r="AF5" s="205"/>
      <c r="AG5" s="206"/>
      <c r="AH5" s="207">
        <v>44218</v>
      </c>
      <c r="AI5" s="208"/>
      <c r="AJ5" s="208"/>
      <c r="AK5" s="209"/>
      <c r="AL5" s="190">
        <v>44218</v>
      </c>
      <c r="AM5" s="191"/>
      <c r="AN5" s="191"/>
      <c r="AO5" s="192"/>
      <c r="AP5" s="193">
        <v>44218</v>
      </c>
      <c r="AQ5" s="194"/>
      <c r="AR5" s="194"/>
      <c r="AS5" s="195"/>
      <c r="AT5" s="196">
        <v>44225</v>
      </c>
      <c r="AU5" s="197"/>
      <c r="AV5" s="197"/>
      <c r="AW5" s="198"/>
      <c r="AX5" s="199">
        <v>44242</v>
      </c>
      <c r="AY5" s="200"/>
      <c r="AZ5" s="200"/>
      <c r="BA5" s="201"/>
      <c r="BB5" s="184">
        <v>44665</v>
      </c>
      <c r="BC5" s="185"/>
      <c r="BD5" s="185"/>
      <c r="BE5" s="186"/>
      <c r="BF5" s="187">
        <v>44218</v>
      </c>
      <c r="BG5" s="188"/>
      <c r="BH5" s="188"/>
      <c r="BI5" s="189"/>
      <c r="BJ5" s="124"/>
      <c r="BK5" s="125"/>
      <c r="BL5" s="125"/>
      <c r="BM5" s="126"/>
      <c r="BN5" s="12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>
        <f>'[1]MGM Grand Detroit'!F11</f>
        <v>36452293.049999997</v>
      </c>
      <c r="C14" s="23">
        <f>'[1]MGM Grand Detroit'!L11</f>
        <v>3667518.7299999967</v>
      </c>
      <c r="D14" s="23">
        <f>'[1]MGM Grand Detroit'!R11</f>
        <v>1970634.5899999968</v>
      </c>
      <c r="E14" s="24">
        <f>MAX(0,'[1]MGM Grand Detroit'!Z11)</f>
        <v>115873.31389199982</v>
      </c>
      <c r="F14" s="22">
        <f>'[1]MotorCity Casino'!F11</f>
        <v>76137692.5</v>
      </c>
      <c r="G14" s="23">
        <f>'[1]MotorCity Casino'!L11</f>
        <v>9384960.879999999</v>
      </c>
      <c r="H14" s="23">
        <f>'[1]MotorCity Casino'!R11</f>
        <v>7088462.2399999984</v>
      </c>
      <c r="I14" s="24">
        <f>MAX(0,'[1]MotorCity Casino'!Z11)</f>
        <v>416801.57971199992</v>
      </c>
      <c r="J14" s="22">
        <f>[1]Greektown_Penn!F11</f>
        <v>11498396.5</v>
      </c>
      <c r="K14" s="23">
        <f>[1]Greektown_Penn!L11</f>
        <v>900529.41999999993</v>
      </c>
      <c r="L14" s="23">
        <f>[1]Greektown_Penn!R11</f>
        <v>717994.03999999992</v>
      </c>
      <c r="M14" s="24">
        <f>MAX(0,[1]Greektown_Penn!Z11)</f>
        <v>42218.049551999997</v>
      </c>
      <c r="N14" s="22">
        <f>'[1]Bay Mills Indian Community'!F11</f>
        <v>57796185.859999999</v>
      </c>
      <c r="O14" s="23">
        <f>'[1]Bay Mills Indian Community'!L11</f>
        <v>5583982.6799999997</v>
      </c>
      <c r="P14" s="23">
        <f>'[1]Bay Mills Indian Community'!R11</f>
        <v>3605266.92</v>
      </c>
      <c r="Q14" s="24">
        <f>MAX(0,'[1]Bay Mills Indian Community'!X11)</f>
        <v>302842.42128000001</v>
      </c>
      <c r="R14" s="22">
        <f>[1]FireKeepers!F11</f>
        <v>568593.35</v>
      </c>
      <c r="S14" s="23">
        <f>[1]FireKeepers!L11</f>
        <v>31200.79999999993</v>
      </c>
      <c r="T14" s="23">
        <f>[1]FireKeepers!R11</f>
        <v>995.79999999993015</v>
      </c>
      <c r="U14" s="24">
        <f>MAX(0,[1]FireKeepers!X11)</f>
        <v>0</v>
      </c>
      <c r="V14" s="22">
        <f>'[1]Grnd Traverse Band of Otta &amp; Ch'!F11</f>
        <v>16501029.92</v>
      </c>
      <c r="W14" s="23">
        <f>'[1]Grnd Traverse Band of Otta &amp; Ch'!L11</f>
        <v>1945378.0500000007</v>
      </c>
      <c r="X14" s="23">
        <f>'[1]Grnd Traverse Band of Otta &amp; Ch'!R11</f>
        <v>1629776.7100000007</v>
      </c>
      <c r="Y14" s="24">
        <f>MAX(0,'[1]Grnd Traverse Band of Otta &amp; Ch'!X11)</f>
        <v>136901.24364000006</v>
      </c>
      <c r="Z14" s="22">
        <f>'[1]Gun Lake'!F11</f>
        <v>1056487.43</v>
      </c>
      <c r="AA14" s="23">
        <f>'[1]Gun Lake'!L11</f>
        <v>52722.649999999907</v>
      </c>
      <c r="AB14" s="23">
        <f>'[1]Gun Lake'!R11</f>
        <v>45547.80999999991</v>
      </c>
      <c r="AC14" s="24">
        <f>MAX(0,'[1]Gun Lake'!X11)</f>
        <v>0</v>
      </c>
      <c r="AD14" s="22">
        <f>'[1]Hannahville Indian Community'!F11</f>
        <v>471791.46</v>
      </c>
      <c r="AE14" s="23">
        <f>'[1]Hannahville Indian Community'!L11</f>
        <v>71982.48000000004</v>
      </c>
      <c r="AF14" s="23">
        <f>'[1]Hannahville Indian Community'!R11</f>
        <v>41093.48000000004</v>
      </c>
      <c r="AG14" s="24">
        <f>MAX(0,'[1]Hannahville Indian Community'!X11)</f>
        <v>0</v>
      </c>
      <c r="AH14" s="22">
        <f>'[1]Keweenaw Bay Indian Community'!F11</f>
        <v>905290.68</v>
      </c>
      <c r="AI14" s="23">
        <f>'[1]Keweenaw Bay Indian Community'!L11</f>
        <v>579.10000000009313</v>
      </c>
      <c r="AJ14" s="23">
        <f>'[1]Keweenaw Bay Indian Community'!R11</f>
        <v>-22435.009999999907</v>
      </c>
      <c r="AK14" s="24">
        <f>MAX(0,'[1]Keweenaw Bay Indian Community'!X11)</f>
        <v>0</v>
      </c>
      <c r="AL14" s="22">
        <f>'[1]Lac Vieux Desert Tribe'!F11</f>
        <v>5525202.3799999999</v>
      </c>
      <c r="AM14" s="23">
        <f>'[1]Lac Vieux Desert Tribe'!L11</f>
        <v>567461.54999999981</v>
      </c>
      <c r="AN14" s="23">
        <f>'[1]Lac Vieux Desert Tribe'!R11</f>
        <v>348337.7899999998</v>
      </c>
      <c r="AO14" s="24">
        <f>MAX(0,'[1]Lac Vieux Desert Tribe'!X11)</f>
        <v>29260.374359999987</v>
      </c>
      <c r="AP14" s="22">
        <f>'[1]Little River Band of Ottawa Ind'!F11</f>
        <v>7067842.5599999996</v>
      </c>
      <c r="AQ14" s="23">
        <f>'[1]Little River Band of Ottawa Ind'!L11</f>
        <v>668176.48999999929</v>
      </c>
      <c r="AR14" s="23">
        <f>'[1]Little River Band of Ottawa Ind'!R11</f>
        <v>168644.12999999931</v>
      </c>
      <c r="AS14" s="24">
        <f>MAX(0,'[1]Little River Band of Ottawa Ind'!X11)</f>
        <v>14166.106919999942</v>
      </c>
      <c r="AT14" s="53">
        <f>'[1]Little Traverse Bay Band of Oda'!F11</f>
        <v>-1419.34</v>
      </c>
      <c r="AU14" s="54">
        <f>'[1]Little Traverse Bay Band of Oda'!L11</f>
        <v>-97578.099999999991</v>
      </c>
      <c r="AV14" s="54">
        <f>'[1]Little Traverse Bay Band of Oda'!R11</f>
        <v>-4890.8399999999965</v>
      </c>
      <c r="AW14" s="63">
        <f>MAX(0,'[1]Little Traverse Bay Band of Oda'!X11)</f>
        <v>0</v>
      </c>
      <c r="AX14" s="22">
        <f>'[1]Pokagon Band of Potawatomi Ind'!F11</f>
        <v>608441.22</v>
      </c>
      <c r="AY14" s="23">
        <f>'[1]Pokagon Band of Potawatomi Ind'!L11</f>
        <v>60381.869999999995</v>
      </c>
      <c r="AZ14" s="23">
        <f>'[1]Pokagon Band of Potawatomi Ind'!R11</f>
        <v>59821.619999999995</v>
      </c>
      <c r="BA14" s="24">
        <f>MAX(0,'[1]Pokagon Band of Potawatomi Ind'!X11)</f>
        <v>0</v>
      </c>
      <c r="BB14" s="22">
        <f>'[1]Soaring Eagle Gaming'!F11</f>
        <v>1069485.6399999999</v>
      </c>
      <c r="BC14" s="23">
        <f>'[1]Soaring Eagle Gaming'!L11</f>
        <v>159259.72999999986</v>
      </c>
      <c r="BD14" s="23">
        <f>'[1]Soaring Eagle Gaming'!R11</f>
        <v>92505.709999999861</v>
      </c>
      <c r="BE14" s="32">
        <f>MAX(0,'[1]Soaring Eagle Gaming'!X11)</f>
        <v>6194.8924799999886</v>
      </c>
      <c r="BF14" s="22">
        <f>'[1]Sault Ste. Marie Tribe of Chipp'!F11</f>
        <v>2802805.84</v>
      </c>
      <c r="BG14" s="23">
        <f>'[1]Sault Ste. Marie Tribe of Chipp'!L11</f>
        <v>156571.83000000007</v>
      </c>
      <c r="BH14" s="23">
        <f>'[1]Sault Ste. Marie Tribe of Chipp'!R11</f>
        <v>153671.83000000007</v>
      </c>
      <c r="BI14" s="32">
        <f>MAX(0,'[1]Sault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'[1]All Operators reconciliation'!X11+'[1]All Operators reconciliation'!Z11</f>
        <v>368596.32579899987</v>
      </c>
    </row>
    <row r="15" spans="1:77" s="1" customFormat="1" ht="13.8" x14ac:dyDescent="0.3">
      <c r="A15" s="2" t="s">
        <v>45</v>
      </c>
      <c r="B15" s="22">
        <f>'[1]MGM Grand Detroit'!F12</f>
        <v>78160908.370000005</v>
      </c>
      <c r="C15" s="23">
        <f>'[1]MGM Grand Detroit'!L12</f>
        <v>7797491.0900000036</v>
      </c>
      <c r="D15" s="23">
        <f>'[1]MGM Grand Detroit'!R12</f>
        <v>2828233.8900000034</v>
      </c>
      <c r="E15" s="24">
        <f>MAX(0,'[1]MGM Grand Detroit'!Z12)</f>
        <v>166300.15273200019</v>
      </c>
      <c r="F15" s="22">
        <f>'[1]MotorCity Casino'!F12</f>
        <v>144708674.53999999</v>
      </c>
      <c r="G15" s="23">
        <f>'[1]MotorCity Casino'!L12</f>
        <v>16885889.599999983</v>
      </c>
      <c r="H15" s="23">
        <f>'[1]MotorCity Casino'!R12</f>
        <v>9147177.4199999832</v>
      </c>
      <c r="I15" s="24">
        <f>MAX(0,'[1]MotorCity Casino'!Z12)</f>
        <v>537854.032295999</v>
      </c>
      <c r="J15" s="22">
        <f>[1]Greektown_Penn!F12</f>
        <v>20685508.23</v>
      </c>
      <c r="K15" s="23">
        <f>[1]Greektown_Penn!L12</f>
        <v>939215.1099999994</v>
      </c>
      <c r="L15" s="23">
        <f>[1]Greektown_Penn!R12</f>
        <v>493312.09999999939</v>
      </c>
      <c r="M15" s="24">
        <f>MAX(0,[1]Greektown_Penn!Z12)</f>
        <v>29006.751479999963</v>
      </c>
      <c r="N15" s="22">
        <f>'[1]Bay Mills Indian Community'!F12</f>
        <v>137330734.50999999</v>
      </c>
      <c r="O15" s="23">
        <f>'[1]Bay Mills Indian Community'!L12</f>
        <v>11693855.199999988</v>
      </c>
      <c r="P15" s="23">
        <f>'[1]Bay Mills Indian Community'!R12</f>
        <v>2275220.0899999887</v>
      </c>
      <c r="Q15" s="24">
        <f>MAX(0,'[1]Bay Mills Indian Community'!X12)</f>
        <v>191118.48755999905</v>
      </c>
      <c r="R15" s="22">
        <f>[1]FireKeepers!F12</f>
        <v>1271076.3899999999</v>
      </c>
      <c r="S15" s="23">
        <f>[1]FireKeepers!L12</f>
        <v>90954.729999999981</v>
      </c>
      <c r="T15" s="23">
        <f>[1]FireKeepers!R12</f>
        <v>23314.729999999981</v>
      </c>
      <c r="U15" s="24">
        <f>MAX(0,[1]FireKeepers!X12)</f>
        <v>0</v>
      </c>
      <c r="V15" s="22">
        <f>'[1]Grnd Traverse Band of Otta &amp; Ch'!F12</f>
        <v>33663569.829999998</v>
      </c>
      <c r="W15" s="23">
        <f>'[1]Grnd Traverse Band of Otta &amp; Ch'!L12</f>
        <v>3433175.0699999966</v>
      </c>
      <c r="X15" s="23">
        <f>'[1]Grnd Traverse Band of Otta &amp; Ch'!R12</f>
        <v>2798325.4999999967</v>
      </c>
      <c r="Y15" s="24">
        <f>MAX(0,'[1]Grnd Traverse Band of Otta &amp; Ch'!X12)</f>
        <v>235059.34199999974</v>
      </c>
      <c r="Z15" s="22">
        <f>'[1]Gun Lake'!F12</f>
        <v>1405239.57</v>
      </c>
      <c r="AA15" s="23">
        <f>'[1]Gun Lake'!L12</f>
        <v>69330.870000000112</v>
      </c>
      <c r="AB15" s="23">
        <f>'[1]Gun Lake'!R12</f>
        <v>54075.870000000112</v>
      </c>
      <c r="AC15" s="24">
        <f>MAX(0,'[1]Gun Lake'!X12)</f>
        <v>0</v>
      </c>
      <c r="AD15" s="22">
        <f>'[1]Hannahville Indian Community'!F12</f>
        <v>1887346.37</v>
      </c>
      <c r="AE15" s="23">
        <f>'[1]Hannahville Indian Community'!L12</f>
        <v>109142.99000000022</v>
      </c>
      <c r="AF15" s="23">
        <f>'[1]Hannahville Indian Community'!R12</f>
        <v>8643.9900000002235</v>
      </c>
      <c r="AG15" s="24">
        <f>MAX(0,'[1]Hannahville Indian Community'!X12)</f>
        <v>0</v>
      </c>
      <c r="AH15" s="22">
        <f>'[1]Keweenaw Bay Indian Community'!F12</f>
        <v>1145744.8700000001</v>
      </c>
      <c r="AI15" s="23">
        <f>'[1]Keweenaw Bay Indian Community'!L12</f>
        <v>9356.2700000000186</v>
      </c>
      <c r="AJ15" s="23">
        <f>'[1]Keweenaw Bay Indian Community'!R12</f>
        <v>-17133.14999999998</v>
      </c>
      <c r="AK15" s="24">
        <f>MAX(0,'[1]Keweenaw Bay Indian Community'!X12)</f>
        <v>0</v>
      </c>
      <c r="AL15" s="22">
        <f>'[1]Lac Vieux Desert Tribe'!F12</f>
        <v>8897098.2300000004</v>
      </c>
      <c r="AM15" s="23">
        <f>'[1]Lac Vieux Desert Tribe'!L12</f>
        <v>761754.06000000052</v>
      </c>
      <c r="AN15" s="23">
        <f>'[1]Lac Vieux Desert Tribe'!R12</f>
        <v>-44638.929999999469</v>
      </c>
      <c r="AO15" s="24">
        <f>MAX(0,'[1]Lac Vieux Desert Tribe'!X12)</f>
        <v>0</v>
      </c>
      <c r="AP15" s="22">
        <f>'[1]Little River Band of Ottawa Ind'!F12</f>
        <v>22041581.52</v>
      </c>
      <c r="AQ15" s="23">
        <f>'[1]Little River Band of Ottawa Ind'!L12</f>
        <v>1898938.8199999984</v>
      </c>
      <c r="AR15" s="23">
        <f>'[1]Little River Band of Ottawa Ind'!R12</f>
        <v>955620.12999999849</v>
      </c>
      <c r="AS15" s="24">
        <f>MAX(0,'[1]Little River Band of Ottawa Ind'!X12)</f>
        <v>80272.090919999871</v>
      </c>
      <c r="AT15" s="53">
        <f>'[1]Little Traverse Bay Band of Oda'!F12</f>
        <v>0</v>
      </c>
      <c r="AU15" s="54">
        <f>'[1]Little Traverse Bay Band of Oda'!L12</f>
        <v>0</v>
      </c>
      <c r="AV15" s="54">
        <f>'[1]Little Traverse Bay Band of Oda'!R12</f>
        <v>0</v>
      </c>
      <c r="AW15" s="63">
        <f>MAX(0,'[1]Little Traverse Bay Band of Oda'!X12)</f>
        <v>0</v>
      </c>
      <c r="AX15" s="22">
        <f>'[1]Pokagon Band of Potawatomi Ind'!F12</f>
        <v>1170052.55</v>
      </c>
      <c r="AY15" s="23">
        <f>'[1]Pokagon Band of Potawatomi Ind'!L12</f>
        <v>58717.65000000014</v>
      </c>
      <c r="AZ15" s="23">
        <f>'[1]Pokagon Band of Potawatomi Ind'!R12</f>
        <v>58466.600000000137</v>
      </c>
      <c r="BA15" s="24">
        <f>MAX(0,'[1]Pokagon Band of Potawatomi Ind'!X12)</f>
        <v>0</v>
      </c>
      <c r="BB15" s="22">
        <f>'[1]Soaring Eagle Gaming'!F12</f>
        <v>1729757.31</v>
      </c>
      <c r="BC15" s="23">
        <f>'[1]Soaring Eagle Gaming'!L12</f>
        <v>144772.20999999996</v>
      </c>
      <c r="BD15" s="23">
        <f>'[1]Soaring Eagle Gaming'!R12</f>
        <v>46776.969999999958</v>
      </c>
      <c r="BE15" s="32">
        <f>MAX(0,'[1]Soaring Eagle Gaming'!X12)</f>
        <v>3929.2654799999968</v>
      </c>
      <c r="BF15" s="22">
        <f>'[1]Sault Ste. Marie Tribe of Chipp'!F12</f>
        <v>3598386.48</v>
      </c>
      <c r="BG15" s="23">
        <f>'[1]Sault Ste. Marie Tribe of Chipp'!L12</f>
        <v>93734.009999999776</v>
      </c>
      <c r="BH15" s="23">
        <f>'[1]Sault Ste. Marie Tribe of Chipp'!R12</f>
        <v>93684.009999999776</v>
      </c>
      <c r="BI15" s="32">
        <f>MAX(0,'[1]Sault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'[1]All Operators reconciliation'!X12+'[1]All Operators reconciliation'!Z12</f>
        <v>470070.8725569995</v>
      </c>
    </row>
    <row r="16" spans="1:77" s="1" customFormat="1" ht="13.8" x14ac:dyDescent="0.3">
      <c r="A16" s="2" t="s">
        <v>46</v>
      </c>
      <c r="B16" s="22">
        <f>'[1]MGM Grand Detroit'!F13</f>
        <v>80102365.379999995</v>
      </c>
      <c r="C16" s="23">
        <f>'[1]MGM Grand Detroit'!L13</f>
        <v>6897742.349999994</v>
      </c>
      <c r="D16" s="23">
        <f>'[1]MGM Grand Detroit'!R13</f>
        <v>4045502.5899999943</v>
      </c>
      <c r="E16" s="24">
        <f>MAX(0,'[1]MGM Grand Detroit'!Z13)</f>
        <v>237875.55229199966</v>
      </c>
      <c r="F16" s="22">
        <f>'[1]MotorCity Casino'!F13</f>
        <v>173364243.68000001</v>
      </c>
      <c r="G16" s="23">
        <f>'[1]MotorCity Casino'!L13</f>
        <v>20488703.350000009</v>
      </c>
      <c r="H16" s="23">
        <f>'[1]MotorCity Casino'!R13</f>
        <v>12666783.800000008</v>
      </c>
      <c r="I16" s="24">
        <f>MAX(0,'[1]MotorCity Casino'!Z13)</f>
        <v>744806.88744000043</v>
      </c>
      <c r="J16" s="22">
        <f>[1]Greektown_Penn!F13</f>
        <v>20518346.68</v>
      </c>
      <c r="K16" s="23">
        <f>[1]Greektown_Penn!L13</f>
        <v>1283595.1799999997</v>
      </c>
      <c r="L16" s="23">
        <f>[1]Greektown_Penn!R13</f>
        <v>893926.15999999968</v>
      </c>
      <c r="M16" s="24">
        <f>MAX(0,[1]Greektown_Penn!Z13)</f>
        <v>52562.858207999983</v>
      </c>
      <c r="N16" s="22">
        <f>'[1]Bay Mills Indian Community'!F13</f>
        <v>147378169.65000001</v>
      </c>
      <c r="O16" s="23">
        <f>'[1]Bay Mills Indian Community'!L13</f>
        <v>16292388.290000007</v>
      </c>
      <c r="P16" s="23">
        <f>'[1]Bay Mills Indian Community'!R13</f>
        <v>8556738.8000000063</v>
      </c>
      <c r="Q16" s="24">
        <f>MAX(0,'[1]Bay Mills Indian Community'!X13)</f>
        <v>718766.0592000006</v>
      </c>
      <c r="R16" s="22">
        <f>[1]FireKeepers!F13</f>
        <v>1364903.96</v>
      </c>
      <c r="S16" s="23">
        <f>[1]FireKeepers!L13</f>
        <v>30551.260000000009</v>
      </c>
      <c r="T16" s="23">
        <f>[1]FireKeepers!R13</f>
        <v>-30578.739999999991</v>
      </c>
      <c r="U16" s="24">
        <f>MAX(0,[1]FireKeepers!X13)</f>
        <v>0</v>
      </c>
      <c r="V16" s="22">
        <f>'[1]Grnd Traverse Band of Otta &amp; Ch'!F13</f>
        <v>42020379.409999996</v>
      </c>
      <c r="W16" s="23">
        <f>'[1]Grnd Traverse Band of Otta &amp; Ch'!L13</f>
        <v>-306455.97000000626</v>
      </c>
      <c r="X16" s="23">
        <f>'[1]Grnd Traverse Band of Otta &amp; Ch'!R13</f>
        <v>-1028427.7000000062</v>
      </c>
      <c r="Y16" s="24">
        <f>MAX(0,'[1]Grnd Traverse Band of Otta &amp; Ch'!X13)</f>
        <v>0</v>
      </c>
      <c r="Z16" s="22">
        <f>'[1]Gun Lake'!F13</f>
        <v>1155222.0900000001</v>
      </c>
      <c r="AA16" s="23">
        <f>'[1]Gun Lake'!L13</f>
        <v>91975.380000000121</v>
      </c>
      <c r="AB16" s="23">
        <f>'[1]Gun Lake'!R13</f>
        <v>65654.680000000124</v>
      </c>
      <c r="AC16" s="24">
        <f>MAX(0,'[1]Gun Lake'!X13)</f>
        <v>0</v>
      </c>
      <c r="AD16" s="22">
        <f>'[1]Hannahville Indian Community'!F13</f>
        <v>1706010.09</v>
      </c>
      <c r="AE16" s="23">
        <f>'[1]Hannahville Indian Community'!L13</f>
        <v>29955.060000000056</v>
      </c>
      <c r="AF16" s="23">
        <f>'[1]Hannahville Indian Community'!R13</f>
        <v>-36524.939999999944</v>
      </c>
      <c r="AG16" s="24">
        <f>MAX(0,'[1]Hannahville Indian Community'!X13)</f>
        <v>0</v>
      </c>
      <c r="AH16" s="22">
        <f>'[1]Keweenaw Bay Indian Community'!F13</f>
        <v>1186245.26</v>
      </c>
      <c r="AI16" s="23">
        <f>'[1]Keweenaw Bay Indian Community'!L13</f>
        <v>42134.860000000102</v>
      </c>
      <c r="AJ16" s="23">
        <f>'[1]Keweenaw Bay Indian Community'!R13</f>
        <v>12900.180000000102</v>
      </c>
      <c r="AK16" s="24">
        <f>MAX(0,'[1]Keweenaw Bay Indian Community'!X13)</f>
        <v>0</v>
      </c>
      <c r="AL16" s="22">
        <f>'[1]Lac Vieux Desert Tribe'!F13</f>
        <v>12521808.4</v>
      </c>
      <c r="AM16" s="23">
        <f>'[1]Lac Vieux Desert Tribe'!L13</f>
        <v>360636.76999999955</v>
      </c>
      <c r="AN16" s="23">
        <f>'[1]Lac Vieux Desert Tribe'!R13</f>
        <v>-411394.56000000041</v>
      </c>
      <c r="AO16" s="24">
        <f>MAX(0,'[1]Lac Vieux Desert Tribe'!X13)</f>
        <v>0</v>
      </c>
      <c r="AP16" s="22">
        <f>'[1]Little River Band of Ottawa Ind'!F13</f>
        <v>45509159.630000003</v>
      </c>
      <c r="AQ16" s="23">
        <f>'[1]Little River Band of Ottawa Ind'!L13</f>
        <v>-749274.96999999974</v>
      </c>
      <c r="AR16" s="23">
        <f>'[1]Little River Band of Ottawa Ind'!R13</f>
        <v>-1704253.4899999998</v>
      </c>
      <c r="AS16" s="24">
        <f>MAX(0,'[1]Little River Band of Ottawa Ind'!X13)</f>
        <v>0</v>
      </c>
      <c r="AT16" s="53">
        <f>'[1]Little Traverse Bay Band of Oda'!F13</f>
        <v>0</v>
      </c>
      <c r="AU16" s="54">
        <f>'[1]Little Traverse Bay Band of Oda'!L13</f>
        <v>0</v>
      </c>
      <c r="AV16" s="54">
        <f>'[1]Little Traverse Bay Band of Oda'!R13</f>
        <v>0</v>
      </c>
      <c r="AW16" s="63">
        <f>MAX(0,'[1]Little Traverse Bay Band of Oda'!X13)</f>
        <v>0</v>
      </c>
      <c r="AX16" s="22">
        <f>'[1]Pokagon Band of Potawatomi Ind'!F13</f>
        <v>1225828.27</v>
      </c>
      <c r="AY16" s="23">
        <f>'[1]Pokagon Band of Potawatomi Ind'!L13</f>
        <v>147101.49</v>
      </c>
      <c r="AZ16" s="23">
        <f>'[1]Pokagon Band of Potawatomi Ind'!R13</f>
        <v>146134.66999999998</v>
      </c>
      <c r="BA16" s="24">
        <f>MAX(0,'[1]Pokagon Band of Potawatomi Ind'!X13)</f>
        <v>0</v>
      </c>
      <c r="BB16" s="22">
        <f>'[1]Soaring Eagle Gaming'!F13</f>
        <v>1967526.33</v>
      </c>
      <c r="BC16" s="23">
        <f>'[1]Soaring Eagle Gaming'!L13</f>
        <v>150109.58000000007</v>
      </c>
      <c r="BD16" s="23">
        <f>'[1]Soaring Eagle Gaming'!R13</f>
        <v>60410.57000000008</v>
      </c>
      <c r="BE16" s="32">
        <f>MAX(0,'[1]Soaring Eagle Gaming'!X13)</f>
        <v>5074.487880000007</v>
      </c>
      <c r="BF16" s="22">
        <f>'[1]Sault Ste. Marie Tribe of Chipp'!F13</f>
        <v>2987787.51</v>
      </c>
      <c r="BG16" s="23">
        <f>'[1]Sault Ste. Marie Tribe of Chipp'!L13</f>
        <v>243360.21999999974</v>
      </c>
      <c r="BH16" s="23">
        <f>'[1]Sault Ste. Marie Tribe of Chipp'!R13</f>
        <v>243210.21999999974</v>
      </c>
      <c r="BI16" s="32">
        <f>MAX(0,'[1]Sault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'[1]All Operators reconciliation'!X13+'[1]All Operators reconciliation'!Z13</f>
        <v>663754.21313500009</v>
      </c>
    </row>
    <row r="17" spans="1:67" s="1" customFormat="1" ht="13.8" x14ac:dyDescent="0.3">
      <c r="A17" s="2" t="s">
        <v>47</v>
      </c>
      <c r="B17" s="22">
        <f>'[1]MGM Grand Detroit'!F14</f>
        <v>77800499.859999999</v>
      </c>
      <c r="C17" s="23">
        <f>'[1]MGM Grand Detroit'!L14</f>
        <v>4507461.3700000048</v>
      </c>
      <c r="D17" s="23">
        <f>'[1]MGM Grand Detroit'!R14</f>
        <v>2021998.6300000045</v>
      </c>
      <c r="E17" s="24">
        <f>MAX(0,'[1]MGM Grand Detroit'!Z14)</f>
        <v>118893.51944400027</v>
      </c>
      <c r="F17" s="22">
        <f>'[1]MotorCity Casino'!F14</f>
        <v>213048931.25999999</v>
      </c>
      <c r="G17" s="23">
        <f>'[1]MotorCity Casino'!L14</f>
        <v>9719667.7699999996</v>
      </c>
      <c r="H17" s="23">
        <f>'[1]MotorCity Casino'!R14</f>
        <v>2775659.9799999995</v>
      </c>
      <c r="I17" s="24">
        <f>MAX(0,'[1]MotorCity Casino'!Z14)</f>
        <v>163208.80682399997</v>
      </c>
      <c r="J17" s="22">
        <f>[1]Greektown_Penn!F14</f>
        <v>49876541.5</v>
      </c>
      <c r="K17" s="23">
        <f>[1]Greektown_Penn!L14</f>
        <v>6090262.2199999988</v>
      </c>
      <c r="L17" s="23">
        <f>[1]Greektown_Penn!R14</f>
        <v>-10079071.020000001</v>
      </c>
      <c r="M17" s="24">
        <f>MAX(0,[1]Greektown_Penn!Z14)</f>
        <v>0</v>
      </c>
      <c r="N17" s="22">
        <f>'[1]Bay Mills Indian Community'!F14</f>
        <v>151850492.65000001</v>
      </c>
      <c r="O17" s="23">
        <f>'[1]Bay Mills Indian Community'!L14</f>
        <v>10592580.460000008</v>
      </c>
      <c r="P17" s="23">
        <f>'[1]Bay Mills Indian Community'!R14</f>
        <v>4695028.7500000084</v>
      </c>
      <c r="Q17" s="24">
        <f>MAX(0,'[1]Bay Mills Indian Community'!X14)</f>
        <v>394382.41500000074</v>
      </c>
      <c r="R17" s="22">
        <f>[1]FireKeepers!F14</f>
        <v>2005288.75</v>
      </c>
      <c r="S17" s="23">
        <f>[1]FireKeepers!L14</f>
        <v>31909.290000000037</v>
      </c>
      <c r="T17" s="23">
        <f>[1]FireKeepers!R14</f>
        <v>-46180.709999999963</v>
      </c>
      <c r="U17" s="24">
        <f>MAX(0,[1]FireKeepers!X14)</f>
        <v>0</v>
      </c>
      <c r="V17" s="22">
        <f>'[1]Grnd Traverse Band of Otta &amp; Ch'!F14</f>
        <v>37313506.909999996</v>
      </c>
      <c r="W17" s="23">
        <f>'[1]Grnd Traverse Band of Otta &amp; Ch'!L14</f>
        <v>1956233.4399999976</v>
      </c>
      <c r="X17" s="23">
        <f>'[1]Grnd Traverse Band of Otta &amp; Ch'!R14</f>
        <v>1519965.8699999976</v>
      </c>
      <c r="Y17" s="24">
        <f>MAX(0,'[1]Grnd Traverse Band of Otta &amp; Ch'!X14)</f>
        <v>41289.206279999802</v>
      </c>
      <c r="Z17" s="22">
        <f>'[1]Gun Lake'!F14</f>
        <v>1079232.1599999999</v>
      </c>
      <c r="AA17" s="23">
        <f>'[1]Gun Lake'!L14</f>
        <v>78777.829999999958</v>
      </c>
      <c r="AB17" s="23">
        <f>'[1]Gun Lake'!R14</f>
        <v>43540.999999999956</v>
      </c>
      <c r="AC17" s="24">
        <f>MAX(0,'[1]Gun Lake'!X14)</f>
        <v>0</v>
      </c>
      <c r="AD17" s="22">
        <f>'[1]Hannahville Indian Community'!F14</f>
        <v>1321248.67</v>
      </c>
      <c r="AE17" s="23">
        <f>'[1]Hannahville Indian Community'!L14</f>
        <v>78901.09999999986</v>
      </c>
      <c r="AF17" s="23">
        <f>'[1]Hannahville Indian Community'!R14</f>
        <v>47373.09999999986</v>
      </c>
      <c r="AG17" s="24">
        <f>MAX(0,'[1]Hannahville Indian Community'!X14)</f>
        <v>0</v>
      </c>
      <c r="AH17" s="22">
        <f>'[1]Keweenaw Bay Indian Community'!F14</f>
        <v>1042680.63</v>
      </c>
      <c r="AI17" s="23">
        <f>'[1]Keweenaw Bay Indian Community'!L14</f>
        <v>59309.940000000061</v>
      </c>
      <c r="AJ17" s="23">
        <f>'[1]Keweenaw Bay Indian Community'!R14</f>
        <v>30069.770000000062</v>
      </c>
      <c r="AK17" s="24">
        <f>MAX(0,'[1]Keweenaw Bay Indian Community'!X14)</f>
        <v>285.75036000000529</v>
      </c>
      <c r="AL17" s="22">
        <f>'[1]Lac Vieux Desert Tribe'!F14</f>
        <v>9993631.7799999993</v>
      </c>
      <c r="AM17" s="23">
        <f>'[1]Lac Vieux Desert Tribe'!L14</f>
        <v>571955.37999999896</v>
      </c>
      <c r="AN17" s="23">
        <f>'[1]Lac Vieux Desert Tribe'!R14</f>
        <v>-59983.740000001038</v>
      </c>
      <c r="AO17" s="24">
        <f>MAX(0,'[1]Lac Vieux Desert Tribe'!X14)</f>
        <v>0</v>
      </c>
      <c r="AP17" s="22">
        <f>'[1]Little River Band of Ottawa Ind'!F14</f>
        <v>15319627.189999999</v>
      </c>
      <c r="AQ17" s="23">
        <f>'[1]Little River Band of Ottawa Ind'!L14</f>
        <v>-237140.20000000036</v>
      </c>
      <c r="AR17" s="23">
        <f>'[1]Little River Band of Ottawa Ind'!R14</f>
        <v>-1002928.9200000004</v>
      </c>
      <c r="AS17" s="24">
        <f>MAX(0,'[1]Little River Band of Ottawa Ind'!X14)</f>
        <v>0</v>
      </c>
      <c r="AT17" s="53">
        <f>'[1]Little Traverse Bay Band of Oda'!F14</f>
        <v>0</v>
      </c>
      <c r="AU17" s="54">
        <f>'[1]Little Traverse Bay Band of Oda'!L14</f>
        <v>0</v>
      </c>
      <c r="AV17" s="54">
        <f>'[1]Little Traverse Bay Band of Oda'!R14</f>
        <v>0</v>
      </c>
      <c r="AW17" s="63">
        <f>MAX(0,'[1]Little Traverse Bay Band of Oda'!X14)</f>
        <v>0</v>
      </c>
      <c r="AX17" s="22">
        <f>'[1]Pokagon Band of Potawatomi Ind'!F14</f>
        <v>1420918.29</v>
      </c>
      <c r="AY17" s="23">
        <f>'[1]Pokagon Band of Potawatomi Ind'!L14</f>
        <v>89465.280000000028</v>
      </c>
      <c r="AZ17" s="23">
        <f>'[1]Pokagon Band of Potawatomi Ind'!R14</f>
        <v>87480.130000000034</v>
      </c>
      <c r="BA17" s="24">
        <f>MAX(0,'[1]Pokagon Band of Potawatomi Ind'!X14)</f>
        <v>0</v>
      </c>
      <c r="BB17" s="22">
        <f>'[1]Soaring Eagle Gaming'!F14</f>
        <v>3370159.46</v>
      </c>
      <c r="BC17" s="23">
        <f>'[1]Soaring Eagle Gaming'!L14</f>
        <v>195483.29999999981</v>
      </c>
      <c r="BD17" s="23">
        <f>'[1]Soaring Eagle Gaming'!R14</f>
        <v>69808.219999999812</v>
      </c>
      <c r="BE17" s="32">
        <f>MAX(0,'[1]Soaring Eagle Gaming'!X14)</f>
        <v>5863.8904799999846</v>
      </c>
      <c r="BF17" s="22">
        <f>'[1]Sault Ste. Marie Tribe of Chipp'!F14</f>
        <v>3380924.02</v>
      </c>
      <c r="BG17" s="23">
        <f>'[1]Sault Ste. Marie Tribe of Chipp'!L14</f>
        <v>192049.22999999998</v>
      </c>
      <c r="BH17" s="23">
        <f>'[1]Sault Ste. Marie Tribe of Chipp'!R14</f>
        <v>192049.22999999998</v>
      </c>
      <c r="BI17" s="32">
        <f>MAX(0,'[1]Sault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'[1]All Operators reconciliation'!X14+'[1]All Operators reconciliation'!Z14</f>
        <v>180871.72959700017</v>
      </c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36">SUM(B7:B18)</f>
        <v>698164627.85000014</v>
      </c>
      <c r="C19" s="26">
        <f t="shared" ref="C19" si="37">SUM(C7:C18)</f>
        <v>58847647.000000007</v>
      </c>
      <c r="D19" s="26">
        <f t="shared" si="36"/>
        <v>29813526.310000002</v>
      </c>
      <c r="E19" s="27">
        <f t="shared" si="36"/>
        <v>1753035.3470280005</v>
      </c>
      <c r="F19" s="26">
        <f t="shared" si="36"/>
        <v>1388877255.75</v>
      </c>
      <c r="G19" s="26">
        <f>SUM(G7:G18)</f>
        <v>164509506.21999994</v>
      </c>
      <c r="H19" s="26">
        <f>SUM(H7:H18)</f>
        <v>106517157.66999996</v>
      </c>
      <c r="I19" s="27">
        <f t="shared" si="36"/>
        <v>6263208.8709959965</v>
      </c>
      <c r="J19" s="26">
        <f t="shared" ref="J19:BI19" si="38">SUM(J7:J18)</f>
        <v>223337129.03</v>
      </c>
      <c r="K19" s="28">
        <f t="shared" si="38"/>
        <v>14615928.360000003</v>
      </c>
      <c r="L19" s="28">
        <f t="shared" si="38"/>
        <v>-4176081.4499999974</v>
      </c>
      <c r="M19" s="27">
        <f t="shared" si="38"/>
        <v>347095.78671600012</v>
      </c>
      <c r="N19" s="26">
        <f t="shared" si="38"/>
        <v>1088160969.6800001</v>
      </c>
      <c r="O19" s="26">
        <f t="shared" si="38"/>
        <v>87531491.340000004</v>
      </c>
      <c r="P19" s="26">
        <f t="shared" si="38"/>
        <v>43106205.140000008</v>
      </c>
      <c r="Q19" s="27">
        <f t="shared" si="38"/>
        <v>3620921.2317599999</v>
      </c>
      <c r="R19" s="26">
        <f t="shared" si="38"/>
        <v>13162825.470000003</v>
      </c>
      <c r="S19" s="28">
        <f t="shared" si="38"/>
        <v>368276.63000000041</v>
      </c>
      <c r="T19" s="28">
        <f t="shared" si="38"/>
        <v>-290041.43999999959</v>
      </c>
      <c r="U19" s="27">
        <f t="shared" si="38"/>
        <v>0</v>
      </c>
      <c r="V19" s="26">
        <f t="shared" si="38"/>
        <v>291388964.91999996</v>
      </c>
      <c r="W19" s="28">
        <f t="shared" si="38"/>
        <v>14274584.102999985</v>
      </c>
      <c r="X19" s="28">
        <f t="shared" si="38"/>
        <v>8696277.2229999844</v>
      </c>
      <c r="Y19" s="27">
        <f t="shared" si="38"/>
        <v>730487.28815999941</v>
      </c>
      <c r="Z19" s="26">
        <f t="shared" si="38"/>
        <v>13522445.1</v>
      </c>
      <c r="AA19" s="28">
        <f t="shared" si="38"/>
        <v>943741.09999999986</v>
      </c>
      <c r="AB19" s="28">
        <f t="shared" si="38"/>
        <v>570515</v>
      </c>
      <c r="AC19" s="27">
        <f t="shared" si="38"/>
        <v>0</v>
      </c>
      <c r="AD19" s="26">
        <f t="shared" si="38"/>
        <v>12345158.959999999</v>
      </c>
      <c r="AE19" s="28">
        <f t="shared" si="38"/>
        <v>991335.98</v>
      </c>
      <c r="AF19" s="28">
        <f t="shared" si="38"/>
        <v>250986.98000000004</v>
      </c>
      <c r="AG19" s="27">
        <f t="shared" si="38"/>
        <v>0</v>
      </c>
      <c r="AH19" s="26">
        <f t="shared" si="38"/>
        <v>12831018.59</v>
      </c>
      <c r="AI19" s="28">
        <f t="shared" si="38"/>
        <v>401178.94000000006</v>
      </c>
      <c r="AJ19" s="28">
        <f t="shared" si="38"/>
        <v>82793.940000000061</v>
      </c>
      <c r="AK19" s="27">
        <f t="shared" si="38"/>
        <v>6954.690959999989</v>
      </c>
      <c r="AL19" s="26">
        <f t="shared" si="38"/>
        <v>89913057.660000011</v>
      </c>
      <c r="AM19" s="28">
        <f t="shared" si="38"/>
        <v>6903064.700000002</v>
      </c>
      <c r="AN19" s="28">
        <f t="shared" si="38"/>
        <v>1443404.8700000015</v>
      </c>
      <c r="AO19" s="27">
        <f t="shared" si="38"/>
        <v>164591.45640000023</v>
      </c>
      <c r="AP19" s="26">
        <f t="shared" si="38"/>
        <v>147006581.41</v>
      </c>
      <c r="AQ19" s="28">
        <f t="shared" si="38"/>
        <v>5292797.1699999981</v>
      </c>
      <c r="AR19" s="28">
        <f t="shared" si="38"/>
        <v>-1019276.7300000025</v>
      </c>
      <c r="AS19" s="27">
        <f t="shared" si="38"/>
        <v>127665.24791999985</v>
      </c>
      <c r="AT19" s="26">
        <f t="shared" si="38"/>
        <v>11541384.799999997</v>
      </c>
      <c r="AU19" s="28">
        <f t="shared" si="38"/>
        <v>743402.80999999947</v>
      </c>
      <c r="AV19" s="28">
        <f t="shared" si="38"/>
        <v>794710.52999999945</v>
      </c>
      <c r="AW19" s="27">
        <f t="shared" si="38"/>
        <v>67166.515079999954</v>
      </c>
      <c r="AX19" s="26">
        <f t="shared" si="38"/>
        <v>9235397</v>
      </c>
      <c r="AY19" s="28">
        <f t="shared" si="38"/>
        <v>729903.07000000018</v>
      </c>
      <c r="AZ19" s="28">
        <f t="shared" si="38"/>
        <v>724677.99000000011</v>
      </c>
      <c r="BA19" s="27">
        <f t="shared" si="38"/>
        <v>0</v>
      </c>
      <c r="BB19" s="26">
        <f t="shared" si="38"/>
        <v>19655110.600000001</v>
      </c>
      <c r="BC19" s="28">
        <f t="shared" si="38"/>
        <v>1615940.02</v>
      </c>
      <c r="BD19" s="28">
        <f t="shared" si="38"/>
        <v>334343.53999999998</v>
      </c>
      <c r="BE19" s="27">
        <f t="shared" si="38"/>
        <v>21062.536319999977</v>
      </c>
      <c r="BF19" s="26">
        <f t="shared" si="38"/>
        <v>27044559.279999997</v>
      </c>
      <c r="BG19" s="28">
        <f t="shared" si="38"/>
        <v>1481551.8599999994</v>
      </c>
      <c r="BH19" s="28">
        <f t="shared" si="38"/>
        <v>1443656.2599999993</v>
      </c>
      <c r="BI19" s="27">
        <f t="shared" si="38"/>
        <v>121267.12583999998</v>
      </c>
      <c r="BJ19" s="35">
        <f t="shared" si="36"/>
        <v>4046186486.0999999</v>
      </c>
      <c r="BK19" s="36">
        <f t="shared" ref="BK19" si="39">SUM(BK7:BK18)</f>
        <v>359250349.30300003</v>
      </c>
      <c r="BL19" s="36">
        <f t="shared" si="36"/>
        <v>188292855.83299994</v>
      </c>
      <c r="BM19" s="37">
        <f t="shared" si="36"/>
        <v>13223456.097179998</v>
      </c>
      <c r="BN19" s="31">
        <f t="shared" ref="BN19" si="40">SUM(BN7:BN18)</f>
        <v>5362209.4928349992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2" t="s">
        <v>57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2" t="s">
        <v>59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BO22" s="17"/>
    </row>
    <row r="23" spans="1:67" s="10" customFormat="1" x14ac:dyDescent="0.3">
      <c r="A23" s="60"/>
      <c r="B23" s="9" t="s">
        <v>79</v>
      </c>
      <c r="C23" s="202" t="s">
        <v>80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s="10" customFormat="1" x14ac:dyDescent="0.3">
      <c r="A24" s="60"/>
      <c r="B24" s="9" t="s">
        <v>66</v>
      </c>
      <c r="C24" s="202" t="s">
        <v>67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BO24" s="17"/>
    </row>
    <row r="25" spans="1:67" x14ac:dyDescent="0.3">
      <c r="A25" s="61"/>
      <c r="B25" s="62"/>
      <c r="C25" s="62"/>
      <c r="D25" s="62"/>
      <c r="E25" s="62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iGsruVDyCH/39TMHLXFhHfqtF+wNzdaOu0pmg2pKMYti8GhLIzq9P1Sj4lqBSQhuZYMTAN34+HoUE9eaahOp4w==" saltValue="W3IIdPiEzJhVsfw146BSJA==" spinCount="100000" sheet="1" selectLockedCells="1" selectUnlockedCells="1"/>
  <mergeCells count="70">
    <mergeCell ref="C21:Q21"/>
    <mergeCell ref="C22:Q22"/>
    <mergeCell ref="C24:Q24"/>
    <mergeCell ref="AD5:AG5"/>
    <mergeCell ref="AH5:AK5"/>
    <mergeCell ref="V5:Y5"/>
    <mergeCell ref="Z5:AC5"/>
    <mergeCell ref="C23:Q23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7" t="s">
        <v>74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7" t="s">
        <v>74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 t="s">
        <v>74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 t="s">
        <v>74</v>
      </c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9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70" t="s">
        <v>1</v>
      </c>
      <c r="C2" s="71"/>
      <c r="D2" s="71"/>
      <c r="E2" s="72"/>
      <c r="F2" s="73" t="s">
        <v>2</v>
      </c>
      <c r="G2" s="74"/>
      <c r="H2" s="74"/>
      <c r="I2" s="75"/>
      <c r="J2" s="76" t="s">
        <v>3</v>
      </c>
      <c r="K2" s="77"/>
      <c r="L2" s="77"/>
      <c r="M2" s="78"/>
      <c r="N2" s="79" t="s">
        <v>4</v>
      </c>
      <c r="O2" s="80"/>
      <c r="P2" s="80"/>
      <c r="Q2" s="81"/>
      <c r="R2" s="82" t="s">
        <v>70</v>
      </c>
      <c r="S2" s="83"/>
      <c r="T2" s="83"/>
      <c r="U2" s="84"/>
      <c r="V2" s="85" t="s">
        <v>5</v>
      </c>
      <c r="W2" s="86"/>
      <c r="X2" s="86"/>
      <c r="Y2" s="87"/>
      <c r="Z2" s="88" t="s">
        <v>71</v>
      </c>
      <c r="AA2" s="89"/>
      <c r="AB2" s="89"/>
      <c r="AC2" s="90"/>
      <c r="AD2" s="91" t="s">
        <v>6</v>
      </c>
      <c r="AE2" s="92"/>
      <c r="AF2" s="92"/>
      <c r="AG2" s="93"/>
      <c r="AH2" s="94" t="s">
        <v>7</v>
      </c>
      <c r="AI2" s="95"/>
      <c r="AJ2" s="95"/>
      <c r="AK2" s="96"/>
      <c r="AL2" s="97" t="s">
        <v>58</v>
      </c>
      <c r="AM2" s="98"/>
      <c r="AN2" s="98"/>
      <c r="AO2" s="99"/>
      <c r="AP2" s="100" t="s">
        <v>8</v>
      </c>
      <c r="AQ2" s="101"/>
      <c r="AR2" s="101"/>
      <c r="AS2" s="102"/>
      <c r="AT2" s="64" t="s">
        <v>53</v>
      </c>
      <c r="AU2" s="65"/>
      <c r="AV2" s="65"/>
      <c r="AW2" s="66"/>
      <c r="AX2" s="112" t="s">
        <v>61</v>
      </c>
      <c r="AY2" s="113"/>
      <c r="AZ2" s="113"/>
      <c r="BA2" s="114"/>
      <c r="BB2" s="115" t="s">
        <v>75</v>
      </c>
      <c r="BC2" s="116"/>
      <c r="BD2" s="116"/>
      <c r="BE2" s="117"/>
      <c r="BF2" s="118" t="s">
        <v>9</v>
      </c>
      <c r="BG2" s="119"/>
      <c r="BH2" s="119"/>
      <c r="BI2" s="120"/>
      <c r="BJ2" s="121" t="s">
        <v>10</v>
      </c>
      <c r="BK2" s="122"/>
      <c r="BL2" s="122"/>
      <c r="BM2" s="123"/>
      <c r="BN2" s="127" t="s">
        <v>64</v>
      </c>
    </row>
    <row r="3" spans="1:77" s="3" customFormat="1" ht="15" hidden="1" thickBot="1" x14ac:dyDescent="0.35">
      <c r="A3" s="13" t="s">
        <v>11</v>
      </c>
      <c r="B3" s="103" t="s">
        <v>1</v>
      </c>
      <c r="C3" s="104"/>
      <c r="D3" s="104"/>
      <c r="E3" s="105"/>
      <c r="F3" s="106" t="s">
        <v>2</v>
      </c>
      <c r="G3" s="107"/>
      <c r="H3" s="107"/>
      <c r="I3" s="108"/>
      <c r="J3" s="109" t="s">
        <v>3</v>
      </c>
      <c r="K3" s="110"/>
      <c r="L3" s="110"/>
      <c r="M3" s="111"/>
      <c r="N3" s="79" t="s">
        <v>12</v>
      </c>
      <c r="O3" s="80"/>
      <c r="P3" s="80"/>
      <c r="Q3" s="81"/>
      <c r="R3" s="82" t="s">
        <v>69</v>
      </c>
      <c r="S3" s="83"/>
      <c r="T3" s="83"/>
      <c r="U3" s="84"/>
      <c r="V3" s="85" t="s">
        <v>13</v>
      </c>
      <c r="W3" s="86"/>
      <c r="X3" s="86"/>
      <c r="Y3" s="87"/>
      <c r="Z3" s="88" t="s">
        <v>72</v>
      </c>
      <c r="AA3" s="89"/>
      <c r="AB3" s="89"/>
      <c r="AC3" s="90"/>
      <c r="AD3" s="91" t="s">
        <v>14</v>
      </c>
      <c r="AE3" s="92"/>
      <c r="AF3" s="92"/>
      <c r="AG3" s="93"/>
      <c r="AH3" s="94" t="s">
        <v>15</v>
      </c>
      <c r="AI3" s="95"/>
      <c r="AJ3" s="95"/>
      <c r="AK3" s="96"/>
      <c r="AL3" s="97" t="s">
        <v>16</v>
      </c>
      <c r="AM3" s="98"/>
      <c r="AN3" s="98"/>
      <c r="AO3" s="99"/>
      <c r="AP3" s="100" t="s">
        <v>17</v>
      </c>
      <c r="AQ3" s="101"/>
      <c r="AR3" s="101"/>
      <c r="AS3" s="102"/>
      <c r="AT3" s="64" t="s">
        <v>18</v>
      </c>
      <c r="AU3" s="65"/>
      <c r="AV3" s="65"/>
      <c r="AW3" s="66"/>
      <c r="AX3" s="112" t="s">
        <v>62</v>
      </c>
      <c r="AY3" s="113"/>
      <c r="AZ3" s="113"/>
      <c r="BA3" s="114"/>
      <c r="BB3" s="115" t="s">
        <v>76</v>
      </c>
      <c r="BC3" s="116"/>
      <c r="BD3" s="116"/>
      <c r="BE3" s="117"/>
      <c r="BF3" s="118" t="s">
        <v>19</v>
      </c>
      <c r="BG3" s="119"/>
      <c r="BH3" s="119"/>
      <c r="BI3" s="120"/>
      <c r="BJ3" s="124"/>
      <c r="BK3" s="125"/>
      <c r="BL3" s="125"/>
      <c r="BM3" s="126"/>
      <c r="BN3" s="128"/>
    </row>
    <row r="4" spans="1:77" s="3" customFormat="1" ht="29.4" hidden="1" thickBot="1" x14ac:dyDescent="0.35">
      <c r="A4" s="14" t="s">
        <v>20</v>
      </c>
      <c r="B4" s="136" t="s">
        <v>21</v>
      </c>
      <c r="C4" s="137"/>
      <c r="D4" s="137"/>
      <c r="E4" s="138"/>
      <c r="F4" s="139" t="s">
        <v>22</v>
      </c>
      <c r="G4" s="140"/>
      <c r="H4" s="140"/>
      <c r="I4" s="141"/>
      <c r="J4" s="142" t="s">
        <v>23</v>
      </c>
      <c r="K4" s="143"/>
      <c r="L4" s="143"/>
      <c r="M4" s="144"/>
      <c r="N4" s="145" t="s">
        <v>24</v>
      </c>
      <c r="O4" s="146"/>
      <c r="P4" s="146"/>
      <c r="Q4" s="147"/>
      <c r="R4" s="148" t="s">
        <v>68</v>
      </c>
      <c r="S4" s="149"/>
      <c r="T4" s="149"/>
      <c r="U4" s="150"/>
      <c r="V4" s="151" t="s">
        <v>25</v>
      </c>
      <c r="W4" s="152"/>
      <c r="X4" s="152"/>
      <c r="Y4" s="153"/>
      <c r="Z4" s="88" t="s">
        <v>73</v>
      </c>
      <c r="AA4" s="89"/>
      <c r="AB4" s="89"/>
      <c r="AC4" s="90"/>
      <c r="AD4" s="154" t="s">
        <v>26</v>
      </c>
      <c r="AE4" s="155"/>
      <c r="AF4" s="155"/>
      <c r="AG4" s="156"/>
      <c r="AH4" s="157" t="s">
        <v>27</v>
      </c>
      <c r="AI4" s="158"/>
      <c r="AJ4" s="158"/>
      <c r="AK4" s="159"/>
      <c r="AL4" s="175" t="s">
        <v>28</v>
      </c>
      <c r="AM4" s="176"/>
      <c r="AN4" s="176"/>
      <c r="AO4" s="177"/>
      <c r="AP4" s="178" t="s">
        <v>29</v>
      </c>
      <c r="AQ4" s="179"/>
      <c r="AR4" s="179"/>
      <c r="AS4" s="180"/>
      <c r="AT4" s="181" t="s">
        <v>30</v>
      </c>
      <c r="AU4" s="182"/>
      <c r="AV4" s="182"/>
      <c r="AW4" s="183"/>
      <c r="AX4" s="112" t="s">
        <v>63</v>
      </c>
      <c r="AY4" s="113"/>
      <c r="AZ4" s="113"/>
      <c r="BA4" s="114"/>
      <c r="BB4" s="130" t="s">
        <v>77</v>
      </c>
      <c r="BC4" s="131"/>
      <c r="BD4" s="131"/>
      <c r="BE4" s="132"/>
      <c r="BF4" s="133" t="s">
        <v>31</v>
      </c>
      <c r="BG4" s="134"/>
      <c r="BH4" s="134"/>
      <c r="BI4" s="135"/>
      <c r="BJ4" s="124"/>
      <c r="BK4" s="125"/>
      <c r="BL4" s="125"/>
      <c r="BM4" s="126"/>
      <c r="BN4" s="128"/>
    </row>
    <row r="5" spans="1:77" s="3" customFormat="1" ht="35.25" customHeight="1" thickBot="1" x14ac:dyDescent="0.35">
      <c r="A5" s="15" t="s">
        <v>60</v>
      </c>
      <c r="B5" s="160">
        <v>44218</v>
      </c>
      <c r="C5" s="161"/>
      <c r="D5" s="161"/>
      <c r="E5" s="162"/>
      <c r="F5" s="163">
        <v>44218</v>
      </c>
      <c r="G5" s="164"/>
      <c r="H5" s="164"/>
      <c r="I5" s="165"/>
      <c r="J5" s="166">
        <v>44218</v>
      </c>
      <c r="K5" s="167"/>
      <c r="L5" s="167"/>
      <c r="M5" s="168"/>
      <c r="N5" s="169">
        <v>44218</v>
      </c>
      <c r="O5" s="170"/>
      <c r="P5" s="170"/>
      <c r="Q5" s="171"/>
      <c r="R5" s="172">
        <v>44389</v>
      </c>
      <c r="S5" s="173"/>
      <c r="T5" s="173"/>
      <c r="U5" s="174"/>
      <c r="V5" s="210">
        <v>44218</v>
      </c>
      <c r="W5" s="211"/>
      <c r="X5" s="211"/>
      <c r="Y5" s="212"/>
      <c r="Z5" s="213">
        <v>44410</v>
      </c>
      <c r="AA5" s="214"/>
      <c r="AB5" s="214"/>
      <c r="AC5" s="215"/>
      <c r="AD5" s="204">
        <v>44218</v>
      </c>
      <c r="AE5" s="205"/>
      <c r="AF5" s="205"/>
      <c r="AG5" s="206"/>
      <c r="AH5" s="207">
        <v>44218</v>
      </c>
      <c r="AI5" s="208"/>
      <c r="AJ5" s="208"/>
      <c r="AK5" s="209"/>
      <c r="AL5" s="190">
        <v>44218</v>
      </c>
      <c r="AM5" s="191"/>
      <c r="AN5" s="191"/>
      <c r="AO5" s="192"/>
      <c r="AP5" s="193">
        <v>44218</v>
      </c>
      <c r="AQ5" s="194"/>
      <c r="AR5" s="194"/>
      <c r="AS5" s="195"/>
      <c r="AT5" s="196">
        <v>44225</v>
      </c>
      <c r="AU5" s="197"/>
      <c r="AV5" s="197"/>
      <c r="AW5" s="198"/>
      <c r="AX5" s="199">
        <v>44242</v>
      </c>
      <c r="AY5" s="200"/>
      <c r="AZ5" s="200"/>
      <c r="BA5" s="201"/>
      <c r="BB5" s="184">
        <v>44665</v>
      </c>
      <c r="BC5" s="185"/>
      <c r="BD5" s="185"/>
      <c r="BE5" s="186"/>
      <c r="BF5" s="187">
        <v>44218</v>
      </c>
      <c r="BG5" s="188"/>
      <c r="BH5" s="188"/>
      <c r="BI5" s="189"/>
      <c r="BJ5" s="124"/>
      <c r="BK5" s="125"/>
      <c r="BL5" s="125"/>
      <c r="BM5" s="126"/>
      <c r="BN5" s="12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2" t="s">
        <v>57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2" t="s">
        <v>59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BO22" s="17"/>
    </row>
    <row r="23" spans="1:67" s="10" customFormat="1" x14ac:dyDescent="0.3">
      <c r="A23" s="60"/>
      <c r="B23" s="9" t="s">
        <v>66</v>
      </c>
      <c r="C23" s="202" t="s">
        <v>67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2023-12-12T20:23:06Z</dcterms:modified>
</cp:coreProperties>
</file>