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D321500-0139-439C-8817-31465991C8AD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2314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AU17" i="3" s="1"/>
  <c r="C17" i="3"/>
  <c r="D17" i="3"/>
  <c r="AW17" i="3" s="1"/>
  <c r="E17" i="3"/>
  <c r="F17" i="3"/>
  <c r="G17" i="3"/>
  <c r="H17" i="3"/>
  <c r="I17" i="3"/>
  <c r="AV17" i="3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X17" i="3"/>
  <c r="AY17" i="3"/>
  <c r="B16" i="3" l="1"/>
  <c r="C16" i="3"/>
  <c r="D16" i="3"/>
  <c r="E16" i="3"/>
  <c r="F16" i="3"/>
  <c r="G16" i="3"/>
  <c r="H16" i="3"/>
  <c r="I16" i="3"/>
  <c r="AV16" i="3" s="1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X16" i="3"/>
  <c r="AY16" i="3"/>
  <c r="AW16" i="3" l="1"/>
  <c r="AU16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X15" i="3"/>
  <c r="AY15" i="3"/>
  <c r="AV15" i="3" l="1"/>
  <c r="AU15" i="3"/>
  <c r="AW15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X14" i="3"/>
  <c r="AY14" i="3"/>
  <c r="AW14" i="3" l="1"/>
  <c r="AV14" i="3"/>
  <c r="AU14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X13" i="3"/>
  <c r="AY13" i="3"/>
  <c r="AW13" i="3" l="1"/>
  <c r="AU13" i="3"/>
  <c r="AV13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X12" i="3"/>
  <c r="AY12" i="3"/>
  <c r="AW12" i="3" l="1"/>
  <c r="AV12" i="3"/>
  <c r="AU12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AU11" i="3" l="1"/>
  <c r="AW11" i="3"/>
  <c r="AV11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<sst xmlns="http://schemas.openxmlformats.org/spreadsheetml/2006/main" count="168" uniqueCount="83">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</sst>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  <row r="14">
          <cell r="U14">
            <v>4055539.9640000006</v>
          </cell>
          <cell r="V14">
            <v>7165391.7419999987</v>
          </cell>
          <cell r="X14">
            <v>1066278.5332499985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  <row r="15">
          <cell r="L15">
            <v>34684414.830000162</v>
          </cell>
          <cell r="R15">
            <v>31215973.350000162</v>
          </cell>
          <cell r="W15">
            <v>6992378.0319999997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  <row r="15">
          <cell r="L15">
            <v>1905665.6600000039</v>
          </cell>
          <cell r="R15">
            <v>1715099.0900000038</v>
          </cell>
          <cell r="W15">
            <v>384182.2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  <row r="15">
          <cell r="L15">
            <v>9112332.0500000119</v>
          </cell>
          <cell r="R15">
            <v>8201098.840000012</v>
          </cell>
          <cell r="W15">
            <v>1837046.1440000003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  <row r="15">
          <cell r="L15">
            <v>4125571.0799999982</v>
          </cell>
          <cell r="R15">
            <v>3713013.9699999983</v>
          </cell>
          <cell r="W15">
            <v>727750.73699999996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  <row r="15">
          <cell r="L15">
            <v>2150431.5</v>
          </cell>
          <cell r="R15">
            <v>1935388.35</v>
          </cell>
          <cell r="W15">
            <v>433526.99200000003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  <row r="15">
          <cell r="L15">
            <v>1323926.8500000015</v>
          </cell>
          <cell r="R15">
            <v>1189774.6600000015</v>
          </cell>
          <cell r="W15">
            <v>256079.92000000004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  <row r="15">
          <cell r="L15">
            <v>6983224.9100000262</v>
          </cell>
          <cell r="R15">
            <v>6284902.420000026</v>
          </cell>
          <cell r="W15">
            <v>1407818.1440000001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  <row r="15">
          <cell r="L15">
            <v>2099722.0799999982</v>
          </cell>
          <cell r="R15">
            <v>1889749.8699999982</v>
          </cell>
          <cell r="W15">
            <v>423303.96799999999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  <row r="15">
          <cell r="L15">
            <v>10716421.569999987</v>
          </cell>
          <cell r="R15">
            <v>9644779.4099999871</v>
          </cell>
          <cell r="W15">
            <v>2160430.5920000002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  <row r="15">
          <cell r="L15">
            <v>2573932.2800000012</v>
          </cell>
          <cell r="R15">
            <v>2316539.0500000012</v>
          </cell>
          <cell r="W15">
            <v>518904.74400000006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  <row r="15">
          <cell r="L15">
            <v>43938781.149999931</v>
          </cell>
          <cell r="R15">
            <v>39544903.069999933</v>
          </cell>
          <cell r="W15">
            <v>7750801.0019999994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  <row r="15">
          <cell r="L15">
            <v>46715961.799999952</v>
          </cell>
          <cell r="R15">
            <v>42044365.619999953</v>
          </cell>
          <cell r="W15">
            <v>8240695.6589999991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  <row r="15">
          <cell r="L15">
            <v>3164881.4099999964</v>
          </cell>
          <cell r="R15">
            <v>2848393.2699999963</v>
          </cell>
          <cell r="W15">
            <v>638040.09600000002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  <row r="15">
          <cell r="L15">
            <v>2772675.5</v>
          </cell>
          <cell r="R15">
            <v>2495407.9500000002</v>
          </cell>
          <cell r="W15">
            <v>558971.38399999996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  <row r="15">
          <cell r="L15">
            <v>3033123.2299999893</v>
          </cell>
          <cell r="R15">
            <v>2729810.9099999894</v>
          </cell>
          <cell r="W15">
            <v>611477.64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 refreshError="1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81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81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06" t="s">
        <v>60</v>
      </c>
      <c r="AY2" s="10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07"/>
      <c r="AY3" s="11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07"/>
      <c r="AY4" s="11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08"/>
      <c r="AY5" s="11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>
        <f>'[1]MGM Grand Detroit'!L10</f>
        <v>49206667.50999999</v>
      </c>
      <c r="C12" s="15">
        <f>'[1]MGM Grand Detroit'!R10</f>
        <v>44286000.75999999</v>
      </c>
      <c r="D12" s="16">
        <f>'[1]MGM Grand Detroit'!W10</f>
        <v>8680056.1469999999</v>
      </c>
      <c r="E12" s="14">
        <f>'[1]MotorCity Casino'!L10</f>
        <v>29067900.960000042</v>
      </c>
      <c r="F12" s="17">
        <f>'[1]MotorCity Casino'!R10</f>
        <v>26161110.870000042</v>
      </c>
      <c r="G12" s="16">
        <f>'[1]MotorCity Casino'!W10</f>
        <v>5127577.7280000001</v>
      </c>
      <c r="H12" s="14">
        <f>[1]Greektown_Penn!L10</f>
        <v>3548175.4299999923</v>
      </c>
      <c r="I12" s="17">
        <f>[1]Greektown_Penn!R10</f>
        <v>3193357.8899999922</v>
      </c>
      <c r="J12" s="16">
        <f>[1]Greektown_Penn!W10</f>
        <v>625898.14699999988</v>
      </c>
      <c r="K12" s="14">
        <f>'[1]Bay Mills Indian Community'!L10</f>
        <v>27168351.800000072</v>
      </c>
      <c r="L12" s="15">
        <f>'[1]Bay Mills Indian Community'!R10</f>
        <v>24451516.620000072</v>
      </c>
      <c r="M12" s="16">
        <f>'[1]Bay Mills Indian Community'!W10</f>
        <v>5477139.7200000007</v>
      </c>
      <c r="N12" s="14">
        <f>[1]FireKeepers!$L10</f>
        <v>1648728.799999997</v>
      </c>
      <c r="O12" s="17">
        <f>[1]FireKeepers!R10</f>
        <v>1483855.9199999971</v>
      </c>
      <c r="P12" s="16">
        <f>[1]FireKeepers!W10</f>
        <v>278775.08</v>
      </c>
      <c r="Q12" s="14">
        <f>'[1]Grnd Traverse Band of Otta &amp; Ch'!$L10</f>
        <v>6554089.3100000024</v>
      </c>
      <c r="R12" s="17">
        <f>'[1]Grnd Traverse Band of Otta &amp; Ch'!R10</f>
        <v>5898680.3800000027</v>
      </c>
      <c r="S12" s="16">
        <f>'[1]Grnd Traverse Band of Otta &amp; Ch'!W10</f>
        <v>1321304.4080000001</v>
      </c>
      <c r="T12" s="14">
        <f>'[1]Gun Lake Band'!L10</f>
        <v>1647103.3400000036</v>
      </c>
      <c r="U12" s="17">
        <f>'[1]Gun Lake Band'!R10</f>
        <v>1482393.0000000035</v>
      </c>
      <c r="V12" s="16">
        <f>'[1]Gun Lake Band'!W10</f>
        <v>284619.45600000001</v>
      </c>
      <c r="W12" s="14">
        <f>'[1]Hannahville Indian Community'!L10</f>
        <v>1327077.2199999988</v>
      </c>
      <c r="X12" s="17">
        <f>'[1]Hannahville Indian Community'!R10</f>
        <v>1194369.4999999988</v>
      </c>
      <c r="Y12" s="16">
        <f>'[1]Hannahville Indian Community'!W10</f>
        <v>210209.03200000001</v>
      </c>
      <c r="Z12" s="14">
        <f>'[1]Keweenaw Bay Indian Community'!L10</f>
        <v>6858213.1800000072</v>
      </c>
      <c r="AA12" s="17">
        <f>'[1]Keweenaw Bay Indian Community'!R10</f>
        <v>6172391.8600000069</v>
      </c>
      <c r="AB12" s="16">
        <f>'[1]Keweenaw Bay Indian Community'!W10</f>
        <v>1382615.7760000001</v>
      </c>
      <c r="AC12" s="1">
        <f>'[1]Lac Vieux'!L10</f>
        <v>1399357.1399999969</v>
      </c>
      <c r="AD12" s="2">
        <f>'[1]Lac Vieux'!R10</f>
        <v>1259421.4199999969</v>
      </c>
      <c r="AE12" s="3">
        <f>'[1]Lac Vieux'!W10</f>
        <v>221658.16800000003</v>
      </c>
      <c r="AF12" s="18">
        <f>'[1]Little River Band of Ottawa Ind'!L10</f>
        <v>8875747.0700000059</v>
      </c>
      <c r="AG12" s="19">
        <f>'[1]Little River Band of Ottawa Ind'!R10</f>
        <v>7988172.3600000059</v>
      </c>
      <c r="AH12" s="20">
        <f>'[1]Little River Band of Ottawa Ind'!W10</f>
        <v>1789350.608</v>
      </c>
      <c r="AI12" s="18">
        <f>'[1]Little Traverse Bay Band of Oda'!L10</f>
        <v>2804929.5100000054</v>
      </c>
      <c r="AJ12" s="19">
        <f>'[1]Little Traverse Bay Band of Oda'!R10</f>
        <v>2524436.5600000052</v>
      </c>
      <c r="AK12" s="20">
        <f>'[1]Little Traverse Bay Band of Oda'!W10</f>
        <v>565473.79200000002</v>
      </c>
      <c r="AL12" s="18">
        <f>'[1]Pokagon Band of Potawatomi Ind'!L10</f>
        <v>3088398.75</v>
      </c>
      <c r="AM12" s="19">
        <f>'[1]Pokagon Band of Potawatomi Ind'!R10</f>
        <v>2779558.87</v>
      </c>
      <c r="AN12" s="20">
        <f>'[1]Pokagon Band of Potawatomi Ind'!W10</f>
        <v>622621.18400000001</v>
      </c>
      <c r="AO12" s="18">
        <f>'[1]Soaring Eagle Gaming'!L10</f>
        <v>3003240.8199999928</v>
      </c>
      <c r="AP12" s="19">
        <f>'[1]Soaring Eagle Gaming'!R10</f>
        <v>2702916.7399999928</v>
      </c>
      <c r="AQ12" s="20">
        <f>'[1]Soaring Eagle Gaming'!W10</f>
        <v>599756.29599999997</v>
      </c>
      <c r="AR12" s="18">
        <f>'[1]Sault Ste. Marie Tribe of Chipp'!L10</f>
        <v>4808954.8500000089</v>
      </c>
      <c r="AS12" s="19">
        <f>'[1]Sault Ste. Marie Tribe of Chipp'!R10</f>
        <v>5277750.1900000088</v>
      </c>
      <c r="AT12" s="20">
        <f>'[1]Sault Ste. Marie Tribe of Chipp'!W10</f>
        <v>1182216.04</v>
      </c>
      <c r="AU12" s="21">
        <f t="shared" ref="AU12" si="17">B12+E12+H12+K12+N12+Q12+T12+W12+Z12+AC12+AF12+AI12+AL12+AO12+AR12</f>
        <v>151006935.69000012</v>
      </c>
      <c r="AV12" s="21">
        <f t="shared" ref="AV12" si="18">C12+F12+I12+L12+O12+R12+U12+X12+AA12+AD12+AG12+AJ12+AM12+AP12+AS12</f>
        <v>136855932.94000012</v>
      </c>
      <c r="AW12" s="62">
        <f t="shared" ref="AW12" si="19">D12+G12+J12+M12+P12+S12+V12+Y12+AB12+AE12+AH12+AK12+AN12+AQ12+AT12</f>
        <v>28369271.581999999</v>
      </c>
      <c r="AX12" s="70">
        <f>'[1]All Operators reconciliation'!V9+'[1]All Operators reconciliation'!X9</f>
        <v>7106305.307</v>
      </c>
      <c r="AY12" s="70">
        <f>'[1]All Operators reconciliation'!U9</f>
        <v>3483934.8899999997</v>
      </c>
    </row>
    <row r="13" spans="1:51" s="26" customFormat="1" ht="13.8" x14ac:dyDescent="0.3">
      <c r="A13" s="32" t="s">
        <v>42</v>
      </c>
      <c r="B13" s="14">
        <f>'[1]MGM Grand Detroit'!L11</f>
        <v>48978468.359999895</v>
      </c>
      <c r="C13" s="15">
        <f>'[1]MGM Grand Detroit'!R11</f>
        <v>44080621.519999892</v>
      </c>
      <c r="D13" s="16">
        <f>'[1]MGM Grand Detroit'!W11</f>
        <v>8639801.8209999986</v>
      </c>
      <c r="E13" s="14">
        <f>'[1]MotorCity Casino'!L11</f>
        <v>30295563.059999909</v>
      </c>
      <c r="F13" s="17">
        <f>'[1]MotorCity Casino'!R11</f>
        <v>27266006.749999911</v>
      </c>
      <c r="G13" s="16">
        <f>'[1]MotorCity Casino'!W11</f>
        <v>5344137.3229999999</v>
      </c>
      <c r="H13" s="14">
        <f>[1]Greektown_Penn!L11</f>
        <v>3568316.5400000066</v>
      </c>
      <c r="I13" s="17">
        <f>[1]Greektown_Penn!R11</f>
        <v>3211484.8900000066</v>
      </c>
      <c r="J13" s="16">
        <f>[1]Greektown_Penn!W11</f>
        <v>629451.03899999999</v>
      </c>
      <c r="K13" s="14">
        <f>'[1]Bay Mills Indian Community'!L11</f>
        <v>28650253.469999909</v>
      </c>
      <c r="L13" s="15">
        <f>'[1]Bay Mills Indian Community'!R11</f>
        <v>25785228.119999908</v>
      </c>
      <c r="M13" s="16">
        <f>'[1]Bay Mills Indian Community'!W11</f>
        <v>5775891.0960000008</v>
      </c>
      <c r="N13" s="14">
        <f>[1]FireKeepers!$L11</f>
        <v>1576611.0799999982</v>
      </c>
      <c r="O13" s="17">
        <f>[1]FireKeepers!R11</f>
        <v>1418949.9799999981</v>
      </c>
      <c r="P13" s="16">
        <f>[1]FireKeepers!W11</f>
        <v>280758.03200000001</v>
      </c>
      <c r="Q13" s="14">
        <f>'[1]Grnd Traverse Band of Otta &amp; Ch'!$L11</f>
        <v>6881367.9799999893</v>
      </c>
      <c r="R13" s="17">
        <f>'[1]Grnd Traverse Band of Otta &amp; Ch'!R11</f>
        <v>6193231.1799999895</v>
      </c>
      <c r="S13" s="16">
        <f>'[1]Grnd Traverse Band of Otta &amp; Ch'!W11</f>
        <v>1387283.784</v>
      </c>
      <c r="T13" s="14">
        <f>'[1]Gun Lake Band'!L11</f>
        <v>1816652.900000006</v>
      </c>
      <c r="U13" s="17">
        <f>'[1]Gun Lake Band'!R11</f>
        <v>1634987.6100000059</v>
      </c>
      <c r="V13" s="16">
        <f>'[1]Gun Lake Band'!W11</f>
        <v>340074.60000000003</v>
      </c>
      <c r="W13" s="14">
        <f>'[1]Hannahville Indian Community'!L11</f>
        <v>1217891.9499999955</v>
      </c>
      <c r="X13" s="17">
        <f>'[1]Hannahville Indian Community'!R11</f>
        <v>1094537.9499999955</v>
      </c>
      <c r="Y13" s="16">
        <f>'[1]Hannahville Indian Community'!W11</f>
        <v>192638.68000000002</v>
      </c>
      <c r="Z13" s="14">
        <f>'[1]Keweenaw Bay Indian Community'!L11</f>
        <v>7147097.8299999833</v>
      </c>
      <c r="AA13" s="17">
        <f>'[1]Keweenaw Bay Indian Community'!R11</f>
        <v>6432388.049999983</v>
      </c>
      <c r="AB13" s="16">
        <f>'[1]Keweenaw Bay Indian Community'!W11</f>
        <v>1440854.92</v>
      </c>
      <c r="AC13" s="1">
        <f>'[1]Lac Vieux'!L11</f>
        <v>1330504.6699999943</v>
      </c>
      <c r="AD13" s="2">
        <f>'[1]Lac Vieux'!R11</f>
        <v>1197454.2099999944</v>
      </c>
      <c r="AE13" s="3">
        <f>'[1]Lac Vieux'!W11</f>
        <v>223175.86400000003</v>
      </c>
      <c r="AF13" s="18">
        <f>'[1]Little River Band of Ottawa Ind'!L11</f>
        <v>9141890.7899999749</v>
      </c>
      <c r="AG13" s="19">
        <f>'[1]Little River Band of Ottawa Ind'!R11</f>
        <v>8227701.7099999748</v>
      </c>
      <c r="AH13" s="20">
        <f>'[1]Little River Band of Ottawa Ind'!W11</f>
        <v>1843005.1840000001</v>
      </c>
      <c r="AI13" s="18">
        <f>'[1]Little Traverse Bay Band of Oda'!L11</f>
        <v>2976648.7800000012</v>
      </c>
      <c r="AJ13" s="19">
        <f>'[1]Little Traverse Bay Band of Oda'!R11</f>
        <v>2678983.9000000013</v>
      </c>
      <c r="AK13" s="20">
        <f>'[1]Little Traverse Bay Band of Oda'!W11</f>
        <v>600092.39199999999</v>
      </c>
      <c r="AL13" s="18">
        <f>'[1]Pokagon Band of Potawatomi Ind'!L11</f>
        <v>3406547.9099999964</v>
      </c>
      <c r="AM13" s="19">
        <f>'[1]Pokagon Band of Potawatomi Ind'!R11</f>
        <v>3065893.1199999964</v>
      </c>
      <c r="AN13" s="20">
        <f>'[1]Pokagon Band of Potawatomi Ind'!W11</f>
        <v>686760.05599999998</v>
      </c>
      <c r="AO13" s="18">
        <f>'[1]Soaring Eagle Gaming'!L11</f>
        <v>2727427.3900000006</v>
      </c>
      <c r="AP13" s="19">
        <f>'[1]Soaring Eagle Gaming'!R11</f>
        <v>2454684.6500000004</v>
      </c>
      <c r="AQ13" s="20">
        <f>'[1]Soaring Eagle Gaming'!W11</f>
        <v>549849.36</v>
      </c>
      <c r="AR13" s="18">
        <f>'[1]Sault Ste. Marie Tribe of Chipp'!L11</f>
        <v>3870268.5800000131</v>
      </c>
      <c r="AS13" s="19">
        <f>'[1]Sault Ste. Marie Tribe of Chipp'!R11</f>
        <v>3483241.7200000132</v>
      </c>
      <c r="AT13" s="20">
        <f>'[1]Sault Ste. Marie Tribe of Chipp'!W11</f>
        <v>780246.14400000009</v>
      </c>
      <c r="AU13" s="21">
        <f t="shared" ref="AU13" si="20">B13+E13+H13+K13+N13+Q13+T13+W13+Z13+AC13+AF13+AI13+AL13+AO13+AR13</f>
        <v>153585511.28999963</v>
      </c>
      <c r="AV13" s="21">
        <f t="shared" ref="AV13" si="21">C13+F13+I13+L13+O13+R13+U13+X13+AA13+AD13+AG13+AJ13+AM13+AP13+AS13</f>
        <v>138225395.35999966</v>
      </c>
      <c r="AW13" s="62">
        <f t="shared" ref="AW13" si="22">D13+G13+J13+M13+P13+S13+V13+Y13+AB13+AE13+AH13+AK13+AN13+AQ13+AT13</f>
        <v>28714020.295000006</v>
      </c>
      <c r="AX13" s="70">
        <f>'[1]All Operators reconciliation'!V10+'[1]All Operators reconciliation'!X10</f>
        <v>7194857.9214999974</v>
      </c>
      <c r="AY13" s="70">
        <f>'[1]All Operators reconciliation'!U10</f>
        <v>3525157.5279999999</v>
      </c>
    </row>
    <row r="14" spans="1:51" s="26" customFormat="1" ht="13.8" x14ac:dyDescent="0.3">
      <c r="A14" s="32" t="s">
        <v>43</v>
      </c>
      <c r="B14" s="14">
        <f>'[1]MGM Grand Detroit'!L12</f>
        <v>44038643.700000048</v>
      </c>
      <c r="C14" s="15">
        <f>'[1]MGM Grand Detroit'!R12</f>
        <v>39634779.33000005</v>
      </c>
      <c r="D14" s="16">
        <f>'[1]MGM Grand Detroit'!W12</f>
        <v>7768416.7470000004</v>
      </c>
      <c r="E14" s="14">
        <f>'[1]MotorCity Casino'!L12</f>
        <v>33198638.199999966</v>
      </c>
      <c r="F14" s="17">
        <f>'[1]MotorCity Casino'!R12</f>
        <v>29878774.369999968</v>
      </c>
      <c r="G14" s="16">
        <f>'[1]MotorCity Casino'!W12</f>
        <v>5856239.7740000002</v>
      </c>
      <c r="H14" s="14">
        <f>[1]Greektown_Penn!L12</f>
        <v>2223861.8699999899</v>
      </c>
      <c r="I14" s="17">
        <f>[1]Greektown_Penn!R12</f>
        <v>2001475.6799999899</v>
      </c>
      <c r="J14" s="16">
        <f>[1]Greektown_Penn!W12</f>
        <v>392289.23299999995</v>
      </c>
      <c r="K14" s="14">
        <f>'[1]Bay Mills Indian Community'!L12</f>
        <v>28185067.129999995</v>
      </c>
      <c r="L14" s="15">
        <f>'[1]Bay Mills Indian Community'!R12</f>
        <v>25366560.419999994</v>
      </c>
      <c r="M14" s="16">
        <f>'[1]Bay Mills Indian Community'!W12</f>
        <v>5682109.5360000003</v>
      </c>
      <c r="N14" s="14">
        <f>[1]FireKeepers!$L12</f>
        <v>1673760.9499999955</v>
      </c>
      <c r="O14" s="17">
        <f>[1]FireKeepers!R12</f>
        <v>1506384.8499999954</v>
      </c>
      <c r="P14" s="16">
        <f>[1]FireKeepers!W12</f>
        <v>313749.84000000003</v>
      </c>
      <c r="Q14" s="14">
        <f>'[1]Grnd Traverse Band of Otta &amp; Ch'!$L12</f>
        <v>6853299.8799999952</v>
      </c>
      <c r="R14" s="17">
        <f>'[1]Grnd Traverse Band of Otta &amp; Ch'!R12</f>
        <v>6167969.889999995</v>
      </c>
      <c r="S14" s="16">
        <f>'[1]Grnd Traverse Band of Otta &amp; Ch'!W12</f>
        <v>1381625.2560000001</v>
      </c>
      <c r="T14" s="14">
        <f>'[1]Gun Lake Band'!L12</f>
        <v>2058329.5700000043</v>
      </c>
      <c r="U14" s="17">
        <f>'[1]Gun Lake Band'!R12</f>
        <v>1852496.6100000043</v>
      </c>
      <c r="V14" s="16">
        <f>'[1]Gun Lake Band'!W12</f>
        <v>409116.21600000001</v>
      </c>
      <c r="W14" s="14">
        <f>'[1]Hannahville Indian Community'!L12</f>
        <v>1443468.2699999996</v>
      </c>
      <c r="X14" s="17">
        <f>'[1]Hannahville Indian Community'!R12</f>
        <v>1299121.4399999995</v>
      </c>
      <c r="Y14" s="16">
        <f>'[1]Hannahville Indian Community'!W12</f>
        <v>240519.32799999998</v>
      </c>
      <c r="Z14" s="14">
        <f>'[1]Keweenaw Bay Indian Community'!L12</f>
        <v>7220530.25</v>
      </c>
      <c r="AA14" s="17">
        <f>'[1]Keweenaw Bay Indian Community'!R12</f>
        <v>6498477.2199999997</v>
      </c>
      <c r="AB14" s="16">
        <f>'[1]Keweenaw Bay Indian Community'!W12</f>
        <v>1455658.8960000002</v>
      </c>
      <c r="AC14" s="1">
        <f>'[1]Lac Vieux'!L12</f>
        <v>1367009.9100000039</v>
      </c>
      <c r="AD14" s="2">
        <f>'[1]Lac Vieux'!R12</f>
        <v>1230308.9100000039</v>
      </c>
      <c r="AE14" s="3">
        <f>'[1]Lac Vieux'!W12</f>
        <v>236328.18400000001</v>
      </c>
      <c r="AF14" s="18">
        <f>'[1]Little River Band of Ottawa Ind'!L12</f>
        <v>10541446.439999985</v>
      </c>
      <c r="AG14" s="19">
        <f>'[1]Little River Band of Ottawa Ind'!R12</f>
        <v>9487301.799999984</v>
      </c>
      <c r="AH14" s="20">
        <f>'[1]Little River Band of Ottawa Ind'!W12</f>
        <v>2125155.6</v>
      </c>
      <c r="AI14" s="18">
        <f>'[1]Little Traverse Bay Band of Oda'!L12</f>
        <v>3012568.4200000018</v>
      </c>
      <c r="AJ14" s="19">
        <f>'[1]Little Traverse Bay Band of Oda'!R12</f>
        <v>2711311.5800000019</v>
      </c>
      <c r="AK14" s="20">
        <f>'[1]Little Traverse Bay Band of Oda'!W12</f>
        <v>607333.79200000002</v>
      </c>
      <c r="AL14" s="18">
        <f>'[1]Pokagon Band of Potawatomi Ind'!L12</f>
        <v>3171860.2199999988</v>
      </c>
      <c r="AM14" s="19">
        <f>'[1]Pokagon Band of Potawatomi Ind'!R12</f>
        <v>2854674.1999999988</v>
      </c>
      <c r="AN14" s="20">
        <f>'[1]Pokagon Band of Potawatomi Ind'!W12</f>
        <v>639447.02400000009</v>
      </c>
      <c r="AO14" s="18">
        <f>'[1]Soaring Eagle Gaming'!L12</f>
        <v>2599680.5199999958</v>
      </c>
      <c r="AP14" s="19">
        <f>'[1]Soaring Eagle Gaming'!R12</f>
        <v>2339712.469999996</v>
      </c>
      <c r="AQ14" s="20">
        <f>'[1]Soaring Eagle Gaming'!W12</f>
        <v>524095.592</v>
      </c>
      <c r="AR14" s="18">
        <f>'[1]Sault Ste. Marie Tribe of Chipp'!L12</f>
        <v>4655880.9399999976</v>
      </c>
      <c r="AS14" s="19">
        <f>'[1]Sault Ste. Marie Tribe of Chipp'!R12</f>
        <v>4371427.3099999977</v>
      </c>
      <c r="AT14" s="20">
        <f>'[1]Sault Ste. Marie Tribe of Chipp'!W12</f>
        <v>979199.72</v>
      </c>
      <c r="AU14" s="21">
        <f t="shared" ref="AU14" si="23">B14+E14+H14+K14+N14+Q14+T14+W14+Z14+AC14+AF14+AI14+AL14+AO14+AR14</f>
        <v>152244046.26999998</v>
      </c>
      <c r="AV14" s="21">
        <f t="shared" ref="AV14" si="24">C14+F14+I14+L14+O14+R14+U14+X14+AA14+AD14+AG14+AJ14+AM14+AP14+AS14</f>
        <v>137200776.07999998</v>
      </c>
      <c r="AW14" s="62">
        <f t="shared" ref="AW14" si="25">D14+G14+J14+M14+P14+S14+V14+Y14+AB14+AE14+AH14+AK14+AN14+AQ14+AT14</f>
        <v>28611284.738000002</v>
      </c>
      <c r="AX14" s="70">
        <f>'[1]All Operators reconciliation'!V11+'[1]All Operators reconciliation'!X11</f>
        <v>6901200.3332500001</v>
      </c>
      <c r="AY14" s="70">
        <f>'[1]All Operators reconciliation'!U11</f>
        <v>3648584.7460000003</v>
      </c>
    </row>
    <row r="15" spans="1:51" s="26" customFormat="1" ht="13.8" x14ac:dyDescent="0.3">
      <c r="A15" s="32" t="s">
        <v>44</v>
      </c>
      <c r="B15" s="14">
        <f>'[1]MGM Grand Detroit'!L13</f>
        <v>48649281.150000095</v>
      </c>
      <c r="C15" s="15">
        <f>'[1]MGM Grand Detroit'!R13</f>
        <v>43784353.030000098</v>
      </c>
      <c r="D15" s="16">
        <f>'[1]MGM Grand Detroit'!W13</f>
        <v>8581733.1949999984</v>
      </c>
      <c r="E15" s="14">
        <f>'[1]MotorCity Casino'!L13</f>
        <v>35153548.030000038</v>
      </c>
      <c r="F15" s="17">
        <f>'[1]MotorCity Casino'!R13</f>
        <v>31638193.210000038</v>
      </c>
      <c r="G15" s="16">
        <f>'[1]MotorCity Casino'!W13</f>
        <v>6201085.8699999992</v>
      </c>
      <c r="H15" s="14">
        <f>[1]Greektown_Penn!L13</f>
        <v>2633002.9799999893</v>
      </c>
      <c r="I15" s="17">
        <f>[1]Greektown_Penn!R13</f>
        <v>2369702.6799999895</v>
      </c>
      <c r="J15" s="16">
        <f>[1]Greektown_Penn!W13</f>
        <v>464461.72499999998</v>
      </c>
      <c r="K15" s="14">
        <f>'[1]Bay Mills Indian Community'!L13</f>
        <v>37145743.460000038</v>
      </c>
      <c r="L15" s="15">
        <f>'[1]Bay Mills Indian Community'!R13</f>
        <v>33431169.110000037</v>
      </c>
      <c r="M15" s="16">
        <f>'[1]Bay Mills Indian Community'!W13</f>
        <v>7488581.8799999999</v>
      </c>
      <c r="N15" s="14">
        <f>[1]FireKeepers!$L13</f>
        <v>1858355.9799999967</v>
      </c>
      <c r="O15" s="17">
        <f>[1]FireKeepers!R13</f>
        <v>1672520.3799999966</v>
      </c>
      <c r="P15" s="16">
        <f>[1]FireKeepers!W13</f>
        <v>374644.56800000003</v>
      </c>
      <c r="Q15" s="14">
        <f>'[1]Grnd Traverse Band of Otta &amp; Ch'!$L13</f>
        <v>7242450.6699999869</v>
      </c>
      <c r="R15" s="17">
        <f>'[1]Grnd Traverse Band of Otta &amp; Ch'!R13</f>
        <v>6518205.5999999866</v>
      </c>
      <c r="S15" s="16">
        <f>'[1]Grnd Traverse Band of Otta &amp; Ch'!W13</f>
        <v>1460078.0560000001</v>
      </c>
      <c r="T15" s="14">
        <f>'[1]Gun Lake Band'!L13</f>
        <v>1924142.5300000012</v>
      </c>
      <c r="U15" s="17">
        <f>'[1]Gun Lake Band'!R13</f>
        <v>1731728.2800000012</v>
      </c>
      <c r="V15" s="16">
        <f>'[1]Gun Lake Band'!W13</f>
        <v>387907.136</v>
      </c>
      <c r="W15" s="14">
        <f>'[1]Hannahville Indian Community'!L13</f>
        <v>1351116.5199999996</v>
      </c>
      <c r="X15" s="17">
        <f>'[1]Hannahville Indian Community'!R13</f>
        <v>1198968.4999999995</v>
      </c>
      <c r="Y15" s="16">
        <f>'[1]Hannahville Indian Community'!W13</f>
        <v>230201.95200000002</v>
      </c>
      <c r="Z15" s="14">
        <f>'[1]Keweenaw Bay Indian Community'!L13</f>
        <v>6463568.6499999762</v>
      </c>
      <c r="AA15" s="17">
        <f>'[1]Keweenaw Bay Indian Community'!R13</f>
        <v>5817211.7899999758</v>
      </c>
      <c r="AB15" s="16">
        <f>'[1]Keweenaw Bay Indian Community'!W13</f>
        <v>1303055.4400000002</v>
      </c>
      <c r="AC15" s="1">
        <f>'[1]Lac Vieux'!L13</f>
        <v>1879841.5199999958</v>
      </c>
      <c r="AD15" s="2">
        <f>'[1]Lac Vieux'!R13</f>
        <v>1691857.3699999959</v>
      </c>
      <c r="AE15" s="3">
        <f>'[1]Lac Vieux'!W13</f>
        <v>351906.33600000001</v>
      </c>
      <c r="AF15" s="18">
        <f>'[1]Little River Band of Ottawa Ind'!L13</f>
        <v>9553376.3399999868</v>
      </c>
      <c r="AG15" s="19">
        <f>'[1]Little River Band of Ottawa Ind'!R13</f>
        <v>8598038.709999986</v>
      </c>
      <c r="AH15" s="20">
        <f>'[1]Little River Band of Ottawa Ind'!W13</f>
        <v>1925960.672</v>
      </c>
      <c r="AI15" s="18">
        <f>'[1]Little Traverse Bay Band of Oda'!L13</f>
        <v>2595246.799999997</v>
      </c>
      <c r="AJ15" s="19">
        <f>'[1]Little Traverse Bay Band of Oda'!R13</f>
        <v>2335722.1199999969</v>
      </c>
      <c r="AK15" s="20">
        <f>'[1]Little Traverse Bay Band of Oda'!W13</f>
        <v>523201.75199999998</v>
      </c>
      <c r="AL15" s="18">
        <f>'[1]Pokagon Band of Potawatomi Ind'!L13</f>
        <v>3155327.1300000101</v>
      </c>
      <c r="AM15" s="19">
        <f>'[1]Pokagon Band of Potawatomi Ind'!R13</f>
        <v>2839794.4100000104</v>
      </c>
      <c r="AN15" s="20">
        <f>'[1]Pokagon Band of Potawatomi Ind'!W13</f>
        <v>636113.95200000005</v>
      </c>
      <c r="AO15" s="18">
        <f>'[1]Soaring Eagle Gaming'!L13</f>
        <v>2708371.150000006</v>
      </c>
      <c r="AP15" s="19">
        <f>'[1]Soaring Eagle Gaming'!R13</f>
        <v>2437534.0300000058</v>
      </c>
      <c r="AQ15" s="20">
        <f>'[1]Soaring Eagle Gaming'!W13</f>
        <v>546007.62400000007</v>
      </c>
      <c r="AR15" s="18">
        <f>'[1]Sault Ste. Marie Tribe of Chipp'!L13</f>
        <v>4111094.6099999994</v>
      </c>
      <c r="AS15" s="19">
        <f>'[1]Sault Ste. Marie Tribe of Chipp'!R13</f>
        <v>3699985.1499999994</v>
      </c>
      <c r="AT15" s="20">
        <f>'[1]Sault Ste. Marie Tribe of Chipp'!W13</f>
        <v>828796.67200000002</v>
      </c>
      <c r="AU15" s="21">
        <f t="shared" ref="AU15" si="26">B15+E15+H15+K15+N15+Q15+T15+W15+Z15+AC15+AF15+AI15+AL15+AO15+AR15</f>
        <v>166424467.5200001</v>
      </c>
      <c r="AV15" s="21">
        <f t="shared" ref="AV15" si="27">C15+F15+I15+L15+O15+R15+U15+X15+AA15+AD15+AG15+AJ15+AM15+AP15+AS15</f>
        <v>149764984.37000009</v>
      </c>
      <c r="AW15" s="62">
        <f t="shared" ref="AW15" si="28">D15+G15+J15+M15+P15+S15+V15+Y15+AB15+AE15+AH15+AK15+AN15+AQ15+AT15</f>
        <v>31303736.829999998</v>
      </c>
      <c r="AX15" s="70">
        <f>'[1]All Operators reconciliation'!V12+'[1]All Operators reconciliation'!X12</f>
        <v>7506952.0215000017</v>
      </c>
      <c r="AY15" s="70">
        <f>'[1]All Operators reconciliation'!U12</f>
        <v>4014114.01</v>
      </c>
    </row>
    <row r="16" spans="1:51" s="26" customFormat="1" ht="13.8" x14ac:dyDescent="0.3">
      <c r="A16" s="32" t="s">
        <v>45</v>
      </c>
      <c r="B16" s="14">
        <f>'[1]MGM Grand Detroit'!L14</f>
        <v>45629494</v>
      </c>
      <c r="C16" s="15">
        <f>'[1]MGM Grand Detroit'!R14</f>
        <v>41066544.600000001</v>
      </c>
      <c r="D16" s="16">
        <f>'[1]MGM Grand Detroit'!W14</f>
        <v>8049042.7429999998</v>
      </c>
      <c r="E16" s="14">
        <f>'[1]MotorCity Casino'!L14</f>
        <v>36952740.130000018</v>
      </c>
      <c r="F16" s="17">
        <f>'[1]MotorCity Casino'!R14</f>
        <v>33257466.090000018</v>
      </c>
      <c r="G16" s="16">
        <f>'[1]MotorCity Casino'!W14</f>
        <v>6518463.3499999996</v>
      </c>
      <c r="H16" s="14">
        <f>[1]Greektown_Penn!L14</f>
        <v>3319682.2600000054</v>
      </c>
      <c r="I16" s="17">
        <f>[1]Greektown_Penn!R14</f>
        <v>2987714.0300000054</v>
      </c>
      <c r="J16" s="16">
        <f>[1]Greektown_Penn!W14</f>
        <v>585591.951</v>
      </c>
      <c r="K16" s="14">
        <f>'[1]Bay Mills Indian Community'!L14</f>
        <v>32248248.720000029</v>
      </c>
      <c r="L16" s="15">
        <f>'[1]Bay Mills Indian Community'!R14</f>
        <v>29023423.850000028</v>
      </c>
      <c r="M16" s="16">
        <f>'[1]Bay Mills Indian Community'!W14</f>
        <v>6501246.9440000001</v>
      </c>
      <c r="N16" s="14">
        <f>[1]FireKeepers!$L14</f>
        <v>1305726.5200000033</v>
      </c>
      <c r="O16" s="17">
        <f>[1]FireKeepers!R14</f>
        <v>1175153.8700000034</v>
      </c>
      <c r="P16" s="16">
        <f>[1]FireKeepers!W14</f>
        <v>263234.46400000004</v>
      </c>
      <c r="Q16" s="14">
        <f>'[1]Grnd Traverse Band of Otta &amp; Ch'!$L14</f>
        <v>5925632.900000006</v>
      </c>
      <c r="R16" s="17">
        <f>'[1]Grnd Traverse Band of Otta &amp; Ch'!R14</f>
        <v>5333069.6100000059</v>
      </c>
      <c r="S16" s="16">
        <f>'[1]Grnd Traverse Band of Otta &amp; Ch'!W14</f>
        <v>1194607.5919999999</v>
      </c>
      <c r="T16" s="14">
        <f>'[1]Gun Lake Band'!L14</f>
        <v>2042821.4600000009</v>
      </c>
      <c r="U16" s="17">
        <f>'[1]Gun Lake Band'!R14</f>
        <v>1838539.310000001</v>
      </c>
      <c r="V16" s="16">
        <f>'[1]Gun Lake Band'!W14</f>
        <v>411832.80800000002</v>
      </c>
      <c r="W16" s="14">
        <f>'[1]Hannahville Indian Community'!L14</f>
        <v>1561443.6999999955</v>
      </c>
      <c r="X16" s="17">
        <f>'[1]Hannahville Indian Community'!R14</f>
        <v>1407058.8299999954</v>
      </c>
      <c r="Y16" s="16">
        <f>'[1]Hannahville Indian Community'!W14</f>
        <v>291725.68800000002</v>
      </c>
      <c r="Z16" s="14">
        <f>'[1]Keweenaw Bay Indian Community'!L14</f>
        <v>6453898.0600000024</v>
      </c>
      <c r="AA16" s="17">
        <f>'[1]Keweenaw Bay Indian Community'!R14</f>
        <v>5808508.2500000019</v>
      </c>
      <c r="AB16" s="16">
        <f>'[1]Keweenaw Bay Indian Community'!W14</f>
        <v>1301105.8480000002</v>
      </c>
      <c r="AC16" s="1">
        <f>'[1]Lac Vieux'!L14</f>
        <v>2158314.1999999955</v>
      </c>
      <c r="AD16" s="2">
        <f>'[1]Lac Vieux'!R14</f>
        <v>1942482.7799999956</v>
      </c>
      <c r="AE16" s="3">
        <f>'[1]Lac Vieux'!W14</f>
        <v>430294.72800000006</v>
      </c>
      <c r="AF16" s="18">
        <f>'[1]Little River Band of Ottawa Ind'!L14</f>
        <v>10632070.350000037</v>
      </c>
      <c r="AG16" s="19">
        <f>'[1]Little River Band of Ottawa Ind'!R14</f>
        <v>9568863.3100000359</v>
      </c>
      <c r="AH16" s="20">
        <f>'[1]Little River Band of Ottawa Ind'!W14</f>
        <v>2143425.3840000001</v>
      </c>
      <c r="AI16" s="18">
        <f>'[1]Little Traverse Bay Band of Oda'!L14</f>
        <v>2549725.6099999994</v>
      </c>
      <c r="AJ16" s="19">
        <f>'[1]Little Traverse Bay Band of Oda'!R14</f>
        <v>2294753.0499999993</v>
      </c>
      <c r="AK16" s="20">
        <f>'[1]Little Traverse Bay Band of Oda'!W14</f>
        <v>514024.68</v>
      </c>
      <c r="AL16" s="18">
        <f>'[1]Pokagon Band of Potawatomi Ind'!L14</f>
        <v>3298955.1100000143</v>
      </c>
      <c r="AM16" s="19">
        <f>'[1]Pokagon Band of Potawatomi Ind'!R14</f>
        <v>2969059.6000000145</v>
      </c>
      <c r="AN16" s="20">
        <f>'[1]Pokagon Band of Potawatomi Ind'!W14</f>
        <v>665069.35199999996</v>
      </c>
      <c r="AO16" s="18">
        <f>'[1]Soaring Eagle Gaming'!L14</f>
        <v>2982075.75</v>
      </c>
      <c r="AP16" s="19">
        <f>'[1]Soaring Eagle Gaming'!R14</f>
        <v>2683868.1800000002</v>
      </c>
      <c r="AQ16" s="20">
        <f>'[1]Soaring Eagle Gaming'!W14</f>
        <v>601186.47199999995</v>
      </c>
      <c r="AR16" s="18">
        <f>'[1]Sault Ste. Marie Tribe of Chipp'!L14</f>
        <v>3213006.4800000042</v>
      </c>
      <c r="AS16" s="19">
        <f>'[1]Sault Ste. Marie Tribe of Chipp'!R14</f>
        <v>2891705.8300000043</v>
      </c>
      <c r="AT16" s="20">
        <f>'[1]Sault Ste. Marie Tribe of Chipp'!W14</f>
        <v>647742.10400000005</v>
      </c>
      <c r="AU16" s="21">
        <f t="shared" ref="AU16" si="29">B16+E16+H16+K16+N16+Q16+T16+W16+Z16+AC16+AF16+AI16+AL16+AO16+AR16</f>
        <v>160273835.25000012</v>
      </c>
      <c r="AV16" s="21">
        <f t="shared" ref="AV16" si="30">C16+F16+I16+L16+O16+R16+U16+X16+AA16+AD16+AG16+AJ16+AM16+AP16+AS16</f>
        <v>144248211.19000015</v>
      </c>
      <c r="AW16" s="62">
        <f t="shared" ref="AW16" si="31">D16+G16+J16+M16+P16+S16+V16+Y16+AB16+AE16+AH16+AK16+AN16+AQ16+AT16</f>
        <v>30118594.107999995</v>
      </c>
      <c r="AX16" s="70">
        <f>'[1]All Operators reconciliation'!V13+'[1]All Operators reconciliation'!X13</f>
        <v>7460581.4350000005</v>
      </c>
      <c r="AY16" s="70">
        <f>'[1]All Operators reconciliation'!U13</f>
        <v>3741374.0159999998</v>
      </c>
    </row>
    <row r="17" spans="1:68" s="26" customFormat="1" ht="13.8" x14ac:dyDescent="0.3">
      <c r="A17" s="32" t="s">
        <v>46</v>
      </c>
      <c r="B17" s="14">
        <f>'[1]MGM Grand Detroit'!L15</f>
        <v>46715961.799999952</v>
      </c>
      <c r="C17" s="15">
        <f>'[1]MGM Grand Detroit'!R15</f>
        <v>42044365.619999953</v>
      </c>
      <c r="D17" s="16">
        <f>'[1]MGM Grand Detroit'!W15</f>
        <v>8240695.6589999991</v>
      </c>
      <c r="E17" s="14">
        <f>'[1]MotorCity Casino'!L15</f>
        <v>43938781.149999931</v>
      </c>
      <c r="F17" s="17">
        <f>'[1]MotorCity Casino'!R15</f>
        <v>39544903.069999933</v>
      </c>
      <c r="G17" s="16">
        <f>'[1]MotorCity Casino'!W15</f>
        <v>7750801.0019999994</v>
      </c>
      <c r="H17" s="14">
        <f>[1]Greektown_Penn!L15</f>
        <v>4125571.0799999982</v>
      </c>
      <c r="I17" s="17">
        <f>[1]Greektown_Penn!R15</f>
        <v>3713013.9699999983</v>
      </c>
      <c r="J17" s="16">
        <f>[1]Greektown_Penn!W15</f>
        <v>727750.73699999996</v>
      </c>
      <c r="K17" s="14">
        <f>'[1]Bay Mills Indian Community'!L15</f>
        <v>34684414.830000162</v>
      </c>
      <c r="L17" s="15">
        <f>'[1]Bay Mills Indian Community'!R15</f>
        <v>31215973.350000162</v>
      </c>
      <c r="M17" s="16">
        <f>'[1]Bay Mills Indian Community'!W15</f>
        <v>6992378.0319999997</v>
      </c>
      <c r="N17" s="14">
        <f>[1]FireKeepers!$L15</f>
        <v>1905665.6600000039</v>
      </c>
      <c r="O17" s="17">
        <f>[1]FireKeepers!R15</f>
        <v>1715099.0900000038</v>
      </c>
      <c r="P17" s="16">
        <f>[1]FireKeepers!W15</f>
        <v>384182.2</v>
      </c>
      <c r="Q17" s="14">
        <f>'[1]Grnd Traverse Band of Otta &amp; Ch'!$L15</f>
        <v>9112332.0500000119</v>
      </c>
      <c r="R17" s="17">
        <f>'[1]Grnd Traverse Band of Otta &amp; Ch'!R15</f>
        <v>8201098.840000012</v>
      </c>
      <c r="S17" s="16">
        <f>'[1]Grnd Traverse Band of Otta &amp; Ch'!W15</f>
        <v>1837046.1440000003</v>
      </c>
      <c r="T17" s="14">
        <f>'[1]Gun Lake Band'!L15</f>
        <v>2150431.5</v>
      </c>
      <c r="U17" s="17">
        <f>'[1]Gun Lake Band'!R15</f>
        <v>1935388.35</v>
      </c>
      <c r="V17" s="16">
        <f>'[1]Gun Lake Band'!W15</f>
        <v>433526.99200000003</v>
      </c>
      <c r="W17" s="14">
        <f>'[1]Hannahville Indian Community'!L15</f>
        <v>1323926.8500000015</v>
      </c>
      <c r="X17" s="17">
        <f>'[1]Hannahville Indian Community'!R15</f>
        <v>1189774.6600000015</v>
      </c>
      <c r="Y17" s="16">
        <f>'[1]Hannahville Indian Community'!W15</f>
        <v>256079.92000000004</v>
      </c>
      <c r="Z17" s="14">
        <f>'[1]Keweenaw Bay Indian Community'!L15</f>
        <v>6983224.9100000262</v>
      </c>
      <c r="AA17" s="17">
        <f>'[1]Keweenaw Bay Indian Community'!R15</f>
        <v>6284902.420000026</v>
      </c>
      <c r="AB17" s="16">
        <f>'[1]Keweenaw Bay Indian Community'!W15</f>
        <v>1407818.1440000001</v>
      </c>
      <c r="AC17" s="1">
        <f>'[1]Lac Vieux'!L15</f>
        <v>2099722.0799999982</v>
      </c>
      <c r="AD17" s="2">
        <f>'[1]Lac Vieux'!R15</f>
        <v>1889749.8699999982</v>
      </c>
      <c r="AE17" s="3">
        <f>'[1]Lac Vieux'!W15</f>
        <v>423303.96799999999</v>
      </c>
      <c r="AF17" s="18">
        <f>'[1]Little River Band of Ottawa Ind'!L15</f>
        <v>10716421.569999987</v>
      </c>
      <c r="AG17" s="19">
        <f>'[1]Little River Band of Ottawa Ind'!R15</f>
        <v>9644779.4099999871</v>
      </c>
      <c r="AH17" s="20">
        <f>'[1]Little River Band of Ottawa Ind'!W15</f>
        <v>2160430.5920000002</v>
      </c>
      <c r="AI17" s="18">
        <f>'[1]Little Traverse Bay Band of Oda'!L15</f>
        <v>2573932.2800000012</v>
      </c>
      <c r="AJ17" s="19">
        <f>'[1]Little Traverse Bay Band of Oda'!R15</f>
        <v>2316539.0500000012</v>
      </c>
      <c r="AK17" s="20">
        <f>'[1]Little Traverse Bay Band of Oda'!W15</f>
        <v>518904.74400000006</v>
      </c>
      <c r="AL17" s="18">
        <f>'[1]Pokagon Band of Potawatomi Ind'!L15</f>
        <v>3164881.4099999964</v>
      </c>
      <c r="AM17" s="19">
        <f>'[1]Pokagon Band of Potawatomi Ind'!R15</f>
        <v>2848393.2699999963</v>
      </c>
      <c r="AN17" s="20">
        <f>'[1]Pokagon Band of Potawatomi Ind'!W15</f>
        <v>638040.09600000002</v>
      </c>
      <c r="AO17" s="18">
        <f>'[1]Soaring Eagle Gaming'!L15</f>
        <v>3033123.2299999893</v>
      </c>
      <c r="AP17" s="19">
        <f>'[1]Soaring Eagle Gaming'!R15</f>
        <v>2729810.9099999894</v>
      </c>
      <c r="AQ17" s="20">
        <f>'[1]Soaring Eagle Gaming'!W15</f>
        <v>611477.64</v>
      </c>
      <c r="AR17" s="18">
        <f>'[1]Sault Ste. Marie Tribe of Chipp'!L15</f>
        <v>2772675.5</v>
      </c>
      <c r="AS17" s="19">
        <f>'[1]Sault Ste. Marie Tribe of Chipp'!R15</f>
        <v>2495407.9500000002</v>
      </c>
      <c r="AT17" s="20">
        <f>'[1]Sault Ste. Marie Tribe of Chipp'!W15</f>
        <v>558971.38399999996</v>
      </c>
      <c r="AU17" s="21">
        <f t="shared" ref="AU17" si="32">B17+E17+H17+K17+N17+Q17+T17+W17+Z17+AC17+AF17+AI17+AL17+AO17+AR17</f>
        <v>175301065.90000007</v>
      </c>
      <c r="AV17" s="21">
        <f t="shared" ref="AV17" si="33">C17+F17+I17+L17+O17+R17+U17+X17+AA17+AD17+AG17+AJ17+AM17+AP17+AS17</f>
        <v>157769199.83000007</v>
      </c>
      <c r="AW17" s="62">
        <f t="shared" ref="AW17" si="34">D17+G17+J17+M17+P17+S17+V17+Y17+AB17+AE17+AH17+AK17+AN17+AQ17+AT17</f>
        <v>32941407.254000001</v>
      </c>
      <c r="AX17" s="70">
        <f>'[1]All Operators reconciliation'!V14+'[1]All Operators reconciliation'!X14</f>
        <v>8231670.2752499972</v>
      </c>
      <c r="AY17" s="70">
        <f>'[1]All Operators reconciliation'!U14</f>
        <v>4055539.9640000006</v>
      </c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539376769.44999957</v>
      </c>
      <c r="C19" s="12">
        <f t="shared" ref="C19" si="35">SUM(C7:C18)</f>
        <v>485439092.49999958</v>
      </c>
      <c r="D19" s="4">
        <f t="shared" ref="D19:AY19" si="36">SUM(D7:D18)</f>
        <v>94670062.12999998</v>
      </c>
      <c r="E19" s="11">
        <f t="shared" si="36"/>
        <v>362434677.5800001</v>
      </c>
      <c r="F19" s="13">
        <f t="shared" ref="F19" si="37">SUM(F7:F18)</f>
        <v>326191209.80000007</v>
      </c>
      <c r="G19" s="4">
        <f t="shared" si="36"/>
        <v>63457477.103999995</v>
      </c>
      <c r="H19" s="11">
        <f t="shared" si="36"/>
        <v>38322022.759999901</v>
      </c>
      <c r="I19" s="13">
        <f t="shared" ref="I19" si="38">SUM(I7:I18)</f>
        <v>34489820.4799999</v>
      </c>
      <c r="J19" s="4">
        <f t="shared" si="36"/>
        <v>6284004.817999999</v>
      </c>
      <c r="K19" s="11">
        <f t="shared" si="36"/>
        <v>327855459.91000032</v>
      </c>
      <c r="L19" s="12">
        <f t="shared" ref="L19" si="39">SUM(L7:L18)</f>
        <v>295069913.92000031</v>
      </c>
      <c r="M19" s="4">
        <f t="shared" si="36"/>
        <v>65551660.711999997</v>
      </c>
      <c r="N19" s="11">
        <f t="shared" ref="N19:P19" si="40">SUM(N7:N18)</f>
        <v>18432372.749999985</v>
      </c>
      <c r="O19" s="13">
        <f t="shared" si="40"/>
        <v>16589135.469999986</v>
      </c>
      <c r="P19" s="4">
        <f t="shared" si="40"/>
        <v>3171966.3440000005</v>
      </c>
      <c r="Q19" s="11">
        <f t="shared" si="36"/>
        <v>77842213.179999977</v>
      </c>
      <c r="R19" s="13">
        <f t="shared" ref="R19" si="41">SUM(R7:R18)</f>
        <v>70057991.839999989</v>
      </c>
      <c r="S19" s="4">
        <f t="shared" si="36"/>
        <v>15148990.184</v>
      </c>
      <c r="T19" s="11">
        <f t="shared" ref="T19:V19" si="42">SUM(T7:T18)</f>
        <v>21103293.020000022</v>
      </c>
      <c r="U19" s="13">
        <f t="shared" si="42"/>
        <v>18992963.710000023</v>
      </c>
      <c r="V19" s="4">
        <f t="shared" si="42"/>
        <v>3710423.8720000004</v>
      </c>
      <c r="W19" s="11">
        <f t="shared" si="36"/>
        <v>13951695.00999999</v>
      </c>
      <c r="X19" s="13">
        <f t="shared" ref="X19" si="43">SUM(X7:X18)</f>
        <v>12537924.319999991</v>
      </c>
      <c r="Y19" s="4">
        <f t="shared" si="36"/>
        <v>2264495.0560000003</v>
      </c>
      <c r="Z19" s="11">
        <f t="shared" si="36"/>
        <v>75489623.969999969</v>
      </c>
      <c r="AA19" s="13">
        <f t="shared" ref="AA19" si="44">SUM(AA7:AA18)</f>
        <v>67940661.569999963</v>
      </c>
      <c r="AB19" s="4">
        <f t="shared" si="36"/>
        <v>14674708.183999998</v>
      </c>
      <c r="AC19" s="11">
        <f t="shared" ref="AC19:AE19" si="45">SUM(AC7:AC18)</f>
        <v>17256549.34999999</v>
      </c>
      <c r="AD19" s="13">
        <f t="shared" si="45"/>
        <v>15530894.409999989</v>
      </c>
      <c r="AE19" s="4">
        <f t="shared" si="45"/>
        <v>2934920.352</v>
      </c>
      <c r="AF19" s="11">
        <f t="shared" si="36"/>
        <v>102397679.56999998</v>
      </c>
      <c r="AG19" s="13">
        <f t="shared" ref="AG19" si="46">SUM(AG7:AG18)</f>
        <v>92157911.60999994</v>
      </c>
      <c r="AH19" s="4">
        <f t="shared" si="36"/>
        <v>20099372.216000002</v>
      </c>
      <c r="AI19" s="11">
        <f t="shared" si="36"/>
        <v>31892861.290000007</v>
      </c>
      <c r="AJ19" s="13">
        <f t="shared" ref="AJ19" si="47">SUM(AJ7:AJ18)</f>
        <v>28703575.160000008</v>
      </c>
      <c r="AK19" s="4">
        <f t="shared" si="36"/>
        <v>5885600.824</v>
      </c>
      <c r="AL19" s="11">
        <f t="shared" ref="AL19:AQ19" si="48">SUM(AL7:AL18)</f>
        <v>37152660.770000018</v>
      </c>
      <c r="AM19" s="13">
        <f t="shared" si="48"/>
        <v>33437394.69000002</v>
      </c>
      <c r="AN19" s="4">
        <f t="shared" si="48"/>
        <v>6945976.4239999996</v>
      </c>
      <c r="AO19" s="11">
        <f t="shared" si="48"/>
        <v>30076557.249999978</v>
      </c>
      <c r="AP19" s="13">
        <f t="shared" si="48"/>
        <v>26992460.909999974</v>
      </c>
      <c r="AQ19" s="4">
        <f t="shared" si="48"/>
        <v>5502311.2400000002</v>
      </c>
      <c r="AR19" s="11">
        <f t="shared" si="36"/>
        <v>48865202.540000021</v>
      </c>
      <c r="AS19" s="13">
        <f t="shared" ref="AS19" si="49">SUM(AS7:AS18)</f>
        <v>45109507.570000023</v>
      </c>
      <c r="AT19" s="4">
        <f t="shared" si="36"/>
        <v>9560529.6960000005</v>
      </c>
      <c r="AU19" s="11">
        <f>SUM(AU7:AU18)</f>
        <v>1742449638.3999996</v>
      </c>
      <c r="AV19" s="12">
        <f t="shared" ref="AV19" si="50">SUM(AV7:AV18)</f>
        <v>1569240457.9599998</v>
      </c>
      <c r="AW19" s="4">
        <f t="shared" si="36"/>
        <v>319862499.15600002</v>
      </c>
      <c r="AX19" s="67">
        <f t="shared" ref="AX19" si="51">SUM(AX7:AX18)</f>
        <v>81038591.842749983</v>
      </c>
      <c r="AY19" s="67">
        <f t="shared" si="36"/>
        <v>38862738.776000008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133" t="s">
        <v>82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7bu4E5HPsGwMK6ryceDDnuxKrI18cWGa2Nf1ZBjrJaF0moRu3XxmRZ3CgwhzHVU62CSS5d22Q2CfbdPiXqlZFA==" saltValue="yM39iwBrlEkH9T7SMG6JIw==" spinCount="100000" sheet="1" selectLockedCells="1" selectUnlockedCells="1"/>
  <mergeCells count="69">
    <mergeCell ref="AL4:AN4"/>
    <mergeCell ref="AC5:AE5"/>
    <mergeCell ref="AF5:AH5"/>
    <mergeCell ref="AI5:AK5"/>
    <mergeCell ref="AL5:AN5"/>
    <mergeCell ref="AC4:AE4"/>
    <mergeCell ref="AF4:AH4"/>
    <mergeCell ref="AI4:AK4"/>
    <mergeCell ref="C22:M22"/>
    <mergeCell ref="C23:W23"/>
    <mergeCell ref="W5:Y5"/>
    <mergeCell ref="Z5:AB5"/>
    <mergeCell ref="C21:M21"/>
    <mergeCell ref="Q5:S5"/>
    <mergeCell ref="T5:V5"/>
    <mergeCell ref="T4:V4"/>
    <mergeCell ref="W4:Y4"/>
    <mergeCell ref="Z4:AB4"/>
    <mergeCell ref="B5:D5"/>
    <mergeCell ref="E5:G5"/>
    <mergeCell ref="H5:J5"/>
    <mergeCell ref="K5:M5"/>
    <mergeCell ref="N5:P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75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75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60"/>
      <c r="AY3" s="16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60"/>
      <c r="AY4" s="16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133" t="s">
        <v>80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2023-12-12T20:22:05Z</dcterms:modified>
</cp:coreProperties>
</file>