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10D0EE12-244E-4AD3-B7DD-85480B541F53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108" yWindow="-108" windowWidth="23256" windowHeight="12576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3" l="1"/>
  <c r="C15" i="3"/>
  <c r="D15" i="3"/>
  <c r="E15" i="3"/>
  <c r="F15" i="3"/>
  <c r="G15" i="3"/>
  <c r="AW15" i="3" s="1"/>
  <c r="H15" i="3"/>
  <c r="AU15" i="3" s="1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V15" i="3"/>
  <c r="AX15" i="3"/>
  <c r="AY15" i="3"/>
  <c r="B14" i="3" l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X14" i="3"/>
  <c r="AY14" i="3"/>
  <c r="AW14" i="3" l="1"/>
  <c r="AV14" i="3"/>
  <c r="AU14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X13" i="3"/>
  <c r="AY13" i="3"/>
  <c r="AW13" i="3" l="1"/>
  <c r="AU13" i="3"/>
  <c r="AV13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X12" i="3"/>
  <c r="AY12" i="3"/>
  <c r="AW12" i="3" l="1"/>
  <c r="AV12" i="3"/>
  <c r="AU12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X11" i="3"/>
  <c r="AY11" i="3"/>
  <c r="AU11" i="3" l="1"/>
  <c r="AW11" i="3"/>
  <c r="AV11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X10" i="3"/>
  <c r="AY10" i="3"/>
  <c r="AV10" i="3" l="1"/>
  <c r="AW10" i="3"/>
  <c r="AU10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C9" i="3"/>
  <c r="AD9" i="3"/>
  <c r="AE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AA9" i="3"/>
  <c r="AB9" i="3"/>
  <c r="AW9" i="3" l="1"/>
  <c r="AY9" i="3" l="1"/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T19" i="3" s="1"/>
  <c r="AS7" i="3"/>
  <c r="AS19" i="3" s="1"/>
  <c r="AR7" i="3"/>
  <c r="AR19" i="3" s="1"/>
  <c r="AQ7" i="3"/>
  <c r="AQ19" i="3" s="1"/>
  <c r="AP7" i="3"/>
  <c r="AP19" i="3" s="1"/>
  <c r="AO7" i="3"/>
  <c r="AO19" i="3" s="1"/>
  <c r="AN7" i="3"/>
  <c r="AN19" i="3" s="1"/>
  <c r="AM7" i="3"/>
  <c r="AM19" i="3" s="1"/>
  <c r="AL7" i="3"/>
  <c r="AL19" i="3" s="1"/>
  <c r="AK7" i="3"/>
  <c r="AJ7" i="3"/>
  <c r="AI7" i="3"/>
  <c r="AH7" i="3"/>
  <c r="AH19" i="3" s="1"/>
  <c r="AG7" i="3"/>
  <c r="AF7" i="3"/>
  <c r="AE7" i="3"/>
  <c r="AE19" i="3" s="1"/>
  <c r="AD7" i="3"/>
  <c r="AD19" i="3" s="1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V19" i="3" s="1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7" i="3"/>
  <c r="H19" i="3" s="1"/>
  <c r="G7" i="3"/>
  <c r="F7" i="3"/>
  <c r="E7" i="3"/>
  <c r="E19" i="3" s="1"/>
  <c r="D7" i="3"/>
  <c r="C7" i="3"/>
  <c r="C19" i="3" s="1"/>
  <c r="B7" i="3"/>
  <c r="B19" i="3" s="1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I19" i="3"/>
  <c r="AV8" i="3" l="1"/>
  <c r="AJ19" i="3"/>
  <c r="AF9" i="3" l="1"/>
  <c r="AU9" i="3" l="1"/>
  <c r="AU19" i="3" s="1"/>
  <c r="AF19" i="3"/>
  <c r="AG9" i="3" l="1"/>
  <c r="AV9" i="3" l="1"/>
  <c r="AV19" i="3" s="1"/>
  <c r="AG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<sst xmlns="http://schemas.openxmlformats.org/spreadsheetml/2006/main" count="168" uniqueCount="83">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</sst>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1" xfId="0" applyFont="1" applyBorder="1"/>
    <xf numFmtId="0" fontId="6" fillId="0" borderId="0" xfId="0" applyFont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44" fontId="5" fillId="15" borderId="2" xfId="2" applyFont="1" applyFill="1" applyBorder="1"/>
    <xf numFmtId="0" fontId="5" fillId="15" borderId="23" xfId="0" applyFont="1" applyFill="1" applyBorder="1" applyAlignment="1">
      <alignment horizontal="center" vertical="center" wrapText="1"/>
    </xf>
    <xf numFmtId="44" fontId="5" fillId="15" borderId="37" xfId="0" applyNumberFormat="1" applyFont="1" applyFill="1" applyBorder="1"/>
    <xf numFmtId="44" fontId="5" fillId="15" borderId="41" xfId="0" applyNumberFormat="1" applyFont="1" applyFill="1" applyBorder="1"/>
    <xf numFmtId="44" fontId="5" fillId="15" borderId="42" xfId="0" applyNumberFormat="1" applyFont="1" applyFill="1" applyBorder="1"/>
    <xf numFmtId="44" fontId="5" fillId="15" borderId="43" xfId="0" applyNumberFormat="1" applyFont="1" applyFill="1" applyBorder="1"/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37" xfId="0" applyFont="1" applyFill="1" applyBorder="1" applyAlignment="1">
      <alignment horizontal="center" vertical="center" wrapText="1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2" fillId="15" borderId="38" xfId="0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5" borderId="40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otorCity Casino"/>
      <sheetName val="MGM Grand Detroit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  <row r="6">
          <cell r="U6">
            <v>3665360.9600000009</v>
          </cell>
          <cell r="V6">
            <v>7111639.6379999993</v>
          </cell>
          <cell r="X6">
            <v>1065841.7598749988</v>
          </cell>
        </row>
        <row r="7">
          <cell r="U7">
            <v>3556002.6380000003</v>
          </cell>
          <cell r="V7">
            <v>6516970.1309999991</v>
          </cell>
          <cell r="X7">
            <v>971029.8576249989</v>
          </cell>
        </row>
        <row r="8">
          <cell r="U8">
            <v>3442124.0300000007</v>
          </cell>
          <cell r="V8">
            <v>6099663.7290000003</v>
          </cell>
          <cell r="X8">
            <v>907688.05487499968</v>
          </cell>
        </row>
        <row r="9">
          <cell r="U9">
            <v>3483934.8899999997</v>
          </cell>
          <cell r="V9">
            <v>6185799.4380000001</v>
          </cell>
          <cell r="X9">
            <v>920505.86900000041</v>
          </cell>
        </row>
        <row r="10">
          <cell r="U10">
            <v>3525157.5279999999</v>
          </cell>
          <cell r="V10">
            <v>6262881.5069999993</v>
          </cell>
          <cell r="X10">
            <v>931976.41449999774</v>
          </cell>
        </row>
        <row r="11">
          <cell r="U11">
            <v>3648584.7460000003</v>
          </cell>
          <cell r="V11">
            <v>6007262.466</v>
          </cell>
          <cell r="X11">
            <v>893937.86725000013</v>
          </cell>
        </row>
        <row r="12">
          <cell r="U12">
            <v>4014114.01</v>
          </cell>
          <cell r="V12">
            <v>6534548.9100000001</v>
          </cell>
          <cell r="X12">
            <v>972403.11150000163</v>
          </cell>
        </row>
      </sheetData>
      <sheetData sheetId="3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  <row r="7">
          <cell r="L7">
            <v>31605764.639999986</v>
          </cell>
          <cell r="R7">
            <v>28445188.169999987</v>
          </cell>
          <cell r="W7">
            <v>6371722.1520000007</v>
          </cell>
        </row>
        <row r="8">
          <cell r="L8">
            <v>28070292.310000062</v>
          </cell>
          <cell r="R8">
            <v>25263263.080000062</v>
          </cell>
          <cell r="W8">
            <v>5658970.9280000003</v>
          </cell>
        </row>
        <row r="9">
          <cell r="L9">
            <v>26996591.24000001</v>
          </cell>
          <cell r="R9">
            <v>24296932.120000008</v>
          </cell>
          <cell r="W9">
            <v>5442512.7920000004</v>
          </cell>
        </row>
        <row r="10">
          <cell r="L10">
            <v>27168351.800000072</v>
          </cell>
          <cell r="R10">
            <v>24451516.620000072</v>
          </cell>
          <cell r="W10">
            <v>5477139.7200000007</v>
          </cell>
        </row>
        <row r="11">
          <cell r="L11">
            <v>28650253.469999909</v>
          </cell>
          <cell r="R11">
            <v>25785228.119999908</v>
          </cell>
          <cell r="W11">
            <v>5775891.0960000008</v>
          </cell>
        </row>
        <row r="12">
          <cell r="L12">
            <v>28185067.129999995</v>
          </cell>
          <cell r="R12">
            <v>25366560.419999994</v>
          </cell>
          <cell r="W12">
            <v>5682109.5360000003</v>
          </cell>
        </row>
        <row r="13">
          <cell r="L13">
            <v>37145743.460000038</v>
          </cell>
          <cell r="R13">
            <v>33431169.110000037</v>
          </cell>
          <cell r="W13">
            <v>7488581.8799999999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  <row r="7">
          <cell r="L7">
            <v>1861619.5399999991</v>
          </cell>
          <cell r="R7">
            <v>1675457.5799999991</v>
          </cell>
          <cell r="W7">
            <v>279311.02400000003</v>
          </cell>
        </row>
        <row r="8">
          <cell r="L8">
            <v>1684505.1499999985</v>
          </cell>
          <cell r="R8">
            <v>1516054.6399999985</v>
          </cell>
          <cell r="W8">
            <v>266825.61600000004</v>
          </cell>
        </row>
        <row r="9">
          <cell r="L9">
            <v>1554170.6299999952</v>
          </cell>
          <cell r="R9">
            <v>1398753.5599999952</v>
          </cell>
          <cell r="W9">
            <v>246180.62400000004</v>
          </cell>
        </row>
        <row r="10">
          <cell r="L10">
            <v>1648728.799999997</v>
          </cell>
          <cell r="R10">
            <v>1483855.9199999971</v>
          </cell>
          <cell r="W10">
            <v>278775.08</v>
          </cell>
        </row>
        <row r="11">
          <cell r="L11">
            <v>1576611.0799999982</v>
          </cell>
          <cell r="R11">
            <v>1418949.9799999981</v>
          </cell>
          <cell r="W11">
            <v>280758.03200000001</v>
          </cell>
        </row>
        <row r="12">
          <cell r="L12">
            <v>1673760.9499999955</v>
          </cell>
          <cell r="R12">
            <v>1506384.8499999954</v>
          </cell>
          <cell r="W12">
            <v>313749.84000000003</v>
          </cell>
        </row>
        <row r="13">
          <cell r="L13">
            <v>1858355.9799999967</v>
          </cell>
          <cell r="R13">
            <v>1672520.3799999966</v>
          </cell>
          <cell r="W13">
            <v>374644.56800000003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  <row r="7">
          <cell r="L7">
            <v>7136986.6399999857</v>
          </cell>
          <cell r="R7">
            <v>6423287.9699999858</v>
          </cell>
          <cell r="W7">
            <v>1426629.8080000002</v>
          </cell>
        </row>
        <row r="8">
          <cell r="L8">
            <v>8703087.6399999857</v>
          </cell>
          <cell r="R8">
            <v>7832778.8799999859</v>
          </cell>
          <cell r="W8">
            <v>1754542.4720000001</v>
          </cell>
        </row>
        <row r="9">
          <cell r="L9">
            <v>6945931.0800000131</v>
          </cell>
          <cell r="R9">
            <v>6251337.9700000128</v>
          </cell>
          <cell r="W9">
            <v>1400299.7039999999</v>
          </cell>
        </row>
        <row r="10">
          <cell r="L10">
            <v>6554089.3100000024</v>
          </cell>
          <cell r="R10">
            <v>5898680.3800000027</v>
          </cell>
          <cell r="W10">
            <v>1321304.4080000001</v>
          </cell>
        </row>
        <row r="11">
          <cell r="L11">
            <v>6881367.9799999893</v>
          </cell>
          <cell r="R11">
            <v>6193231.1799999895</v>
          </cell>
          <cell r="W11">
            <v>1387283.784</v>
          </cell>
        </row>
        <row r="12">
          <cell r="L12">
            <v>6853299.8799999952</v>
          </cell>
          <cell r="R12">
            <v>6167969.889999995</v>
          </cell>
          <cell r="W12">
            <v>1381625.2560000001</v>
          </cell>
        </row>
        <row r="13">
          <cell r="L13">
            <v>7242450.6699999869</v>
          </cell>
          <cell r="R13">
            <v>6518205.5999999866</v>
          </cell>
          <cell r="W13">
            <v>1460078.0560000001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  <row r="7">
          <cell r="L7">
            <v>4328145.9899999797</v>
          </cell>
          <cell r="R7">
            <v>3895331.3899999796</v>
          </cell>
          <cell r="W7">
            <v>644911.98099999991</v>
          </cell>
        </row>
        <row r="8">
          <cell r="L8">
            <v>3782252.6799999923</v>
          </cell>
          <cell r="R8">
            <v>3404027.4099999922</v>
          </cell>
          <cell r="W8">
            <v>647704.848</v>
          </cell>
        </row>
        <row r="9">
          <cell r="L9">
            <v>3334217.5799999833</v>
          </cell>
          <cell r="R9">
            <v>3000795.8199999835</v>
          </cell>
          <cell r="W9">
            <v>588155.98099999991</v>
          </cell>
        </row>
        <row r="10">
          <cell r="L10">
            <v>3548175.4299999923</v>
          </cell>
          <cell r="R10">
            <v>3193357.8899999922</v>
          </cell>
          <cell r="W10">
            <v>625898.14699999988</v>
          </cell>
        </row>
        <row r="11">
          <cell r="L11">
            <v>3568316.5400000066</v>
          </cell>
          <cell r="R11">
            <v>3211484.8900000066</v>
          </cell>
          <cell r="W11">
            <v>629451.03899999999</v>
          </cell>
        </row>
        <row r="12">
          <cell r="L12">
            <v>2223861.8699999899</v>
          </cell>
          <cell r="R12">
            <v>2001475.6799999899</v>
          </cell>
          <cell r="W12">
            <v>392289.23299999995</v>
          </cell>
        </row>
        <row r="13">
          <cell r="L13">
            <v>2633002.9799999893</v>
          </cell>
          <cell r="R13">
            <v>2369702.6799999895</v>
          </cell>
          <cell r="W13">
            <v>464461.72499999998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  <row r="7">
          <cell r="L7">
            <v>2137990.0300000012</v>
          </cell>
          <cell r="R7">
            <v>1924191.0300000012</v>
          </cell>
          <cell r="W7">
            <v>328162.08</v>
          </cell>
        </row>
        <row r="8">
          <cell r="L8">
            <v>1875450.4700000063</v>
          </cell>
          <cell r="R8">
            <v>1687905.4200000062</v>
          </cell>
          <cell r="W8">
            <v>297071.35200000001</v>
          </cell>
        </row>
        <row r="9">
          <cell r="L9">
            <v>1734783.9799999967</v>
          </cell>
          <cell r="R9">
            <v>1561305.5799999968</v>
          </cell>
          <cell r="W9">
            <v>283068.67200000002</v>
          </cell>
        </row>
        <row r="10">
          <cell r="L10">
            <v>1647103.3400000036</v>
          </cell>
          <cell r="R10">
            <v>1482393.0000000035</v>
          </cell>
          <cell r="W10">
            <v>284619.45600000001</v>
          </cell>
        </row>
        <row r="11">
          <cell r="L11">
            <v>1816652.900000006</v>
          </cell>
          <cell r="R11">
            <v>1634987.6100000059</v>
          </cell>
          <cell r="W11">
            <v>340074.60000000003</v>
          </cell>
        </row>
        <row r="12">
          <cell r="L12">
            <v>2058329.5700000043</v>
          </cell>
          <cell r="R12">
            <v>1852496.6100000043</v>
          </cell>
          <cell r="W12">
            <v>409116.21600000001</v>
          </cell>
        </row>
        <row r="13">
          <cell r="L13">
            <v>1924142.5300000012</v>
          </cell>
          <cell r="R13">
            <v>1731728.0800000012</v>
          </cell>
          <cell r="W13">
            <v>387907.136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  <row r="7">
          <cell r="L7">
            <v>2117303.200000003</v>
          </cell>
          <cell r="R7">
            <v>1905572.8800000029</v>
          </cell>
          <cell r="W7">
            <v>304891.66400000005</v>
          </cell>
        </row>
        <row r="8">
          <cell r="L8">
            <v>1526545.9299999997</v>
          </cell>
          <cell r="R8">
            <v>1373891.3299999996</v>
          </cell>
          <cell r="W8">
            <v>219822.61600000004</v>
          </cell>
        </row>
        <row r="9">
          <cell r="L9">
            <v>1495454.9399999976</v>
          </cell>
          <cell r="R9">
            <v>1345909.4399999976</v>
          </cell>
          <cell r="W9">
            <v>233811.00800000003</v>
          </cell>
        </row>
        <row r="10">
          <cell r="L10">
            <v>1327077.2199999988</v>
          </cell>
          <cell r="R10">
            <v>1194369.4999999988</v>
          </cell>
          <cell r="W10">
            <v>210209.03200000001</v>
          </cell>
        </row>
        <row r="11">
          <cell r="L11">
            <v>1217891.9499999955</v>
          </cell>
          <cell r="R11">
            <v>1094537.9499999955</v>
          </cell>
          <cell r="W11">
            <v>192638.68000000002</v>
          </cell>
        </row>
        <row r="12">
          <cell r="L12">
            <v>1443468.2699999996</v>
          </cell>
          <cell r="R12">
            <v>1299121.4399999995</v>
          </cell>
          <cell r="W12">
            <v>240519.32799999998</v>
          </cell>
        </row>
        <row r="13">
          <cell r="L13">
            <v>1351116.5199999996</v>
          </cell>
          <cell r="R13">
            <v>1198968.4999999995</v>
          </cell>
          <cell r="W13">
            <v>230201.95200000002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  <row r="7">
          <cell r="L7">
            <v>6891468.2699999809</v>
          </cell>
          <cell r="R7">
            <v>6202321.4499999806</v>
          </cell>
          <cell r="W7">
            <v>1389320</v>
          </cell>
        </row>
        <row r="8">
          <cell r="L8">
            <v>6866320.4499999881</v>
          </cell>
          <cell r="R8">
            <v>6179688.3999999883</v>
          </cell>
          <cell r="W8">
            <v>1384250.2000000002</v>
          </cell>
        </row>
        <row r="9">
          <cell r="L9">
            <v>6957286.900000006</v>
          </cell>
          <cell r="R9">
            <v>6261558.2100000065</v>
          </cell>
          <cell r="W9">
            <v>1402589.04</v>
          </cell>
        </row>
        <row r="10">
          <cell r="L10">
            <v>6858213.1800000072</v>
          </cell>
          <cell r="R10">
            <v>6172391.8600000069</v>
          </cell>
          <cell r="W10">
            <v>1382615.7760000001</v>
          </cell>
        </row>
        <row r="11">
          <cell r="L11">
            <v>7147097.8299999833</v>
          </cell>
          <cell r="R11">
            <v>6432388.049999983</v>
          </cell>
          <cell r="W11">
            <v>1440854.92</v>
          </cell>
        </row>
        <row r="12">
          <cell r="L12">
            <v>7220530.25</v>
          </cell>
          <cell r="R12">
            <v>6498477.2199999997</v>
          </cell>
          <cell r="W12">
            <v>1455658.8960000002</v>
          </cell>
        </row>
        <row r="13">
          <cell r="L13">
            <v>6463568.6499999762</v>
          </cell>
          <cell r="R13">
            <v>5817211.7899999758</v>
          </cell>
          <cell r="W13">
            <v>1303055.4400000002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  <row r="7">
          <cell r="L7">
            <v>1659785.9299999997</v>
          </cell>
          <cell r="R7">
            <v>1493807.3399999996</v>
          </cell>
          <cell r="W7">
            <v>239009.17599999998</v>
          </cell>
        </row>
        <row r="8">
          <cell r="L8">
            <v>1399470.6299999952</v>
          </cell>
          <cell r="R8">
            <v>1259523.5699999952</v>
          </cell>
          <cell r="W8">
            <v>219007.288</v>
          </cell>
        </row>
        <row r="9">
          <cell r="L9">
            <v>1363222.5100000054</v>
          </cell>
          <cell r="R9">
            <v>1226900.2600000054</v>
          </cell>
          <cell r="W9">
            <v>215934.448</v>
          </cell>
        </row>
        <row r="10">
          <cell r="L10">
            <v>1399357.1399999969</v>
          </cell>
          <cell r="R10">
            <v>1259421.4199999969</v>
          </cell>
          <cell r="W10">
            <v>221658.16800000003</v>
          </cell>
        </row>
        <row r="11">
          <cell r="L11">
            <v>1330504.6699999943</v>
          </cell>
          <cell r="R11">
            <v>1197454.2099999944</v>
          </cell>
          <cell r="W11">
            <v>223175.86400000003</v>
          </cell>
        </row>
        <row r="12">
          <cell r="L12">
            <v>1367009.9100000039</v>
          </cell>
          <cell r="R12">
            <v>1230308.9100000039</v>
          </cell>
          <cell r="W12">
            <v>236328.18400000001</v>
          </cell>
        </row>
        <row r="13">
          <cell r="L13">
            <v>1879841.5199999958</v>
          </cell>
          <cell r="R13">
            <v>1691857.3699999959</v>
          </cell>
          <cell r="W13">
            <v>351906.33600000001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  <row r="7">
          <cell r="L7">
            <v>9124662.2499999832</v>
          </cell>
          <cell r="R7">
            <v>8212196.0199999828</v>
          </cell>
          <cell r="W7">
            <v>1839531.9120000002</v>
          </cell>
        </row>
        <row r="8">
          <cell r="L8">
            <v>8320164.9399999902</v>
          </cell>
          <cell r="R8">
            <v>7488148.4499999899</v>
          </cell>
          <cell r="W8">
            <v>1677345.2560000001</v>
          </cell>
        </row>
        <row r="9">
          <cell r="L9">
            <v>8704205.2099999841</v>
          </cell>
          <cell r="R9">
            <v>7833784.6899999846</v>
          </cell>
          <cell r="W9">
            <v>1754767.7680000002</v>
          </cell>
        </row>
        <row r="10">
          <cell r="L10">
            <v>8875747.0700000059</v>
          </cell>
          <cell r="R10">
            <v>7988172.3600000059</v>
          </cell>
          <cell r="W10">
            <v>1789350.608</v>
          </cell>
        </row>
        <row r="11">
          <cell r="L11">
            <v>9141890.7899999749</v>
          </cell>
          <cell r="R11">
            <v>8227701.7099999748</v>
          </cell>
          <cell r="W11">
            <v>1843005.1840000001</v>
          </cell>
        </row>
        <row r="12">
          <cell r="L12">
            <v>10541446.439999985</v>
          </cell>
          <cell r="R12">
            <v>9487301.799999984</v>
          </cell>
          <cell r="W12">
            <v>2125155.6</v>
          </cell>
        </row>
        <row r="13">
          <cell r="L13">
            <v>9553376.3399999868</v>
          </cell>
          <cell r="R13">
            <v>8598038.709999986</v>
          </cell>
          <cell r="W13">
            <v>1925960.672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  <row r="7">
          <cell r="L7">
            <v>3066993.150000006</v>
          </cell>
          <cell r="R7">
            <v>2760293.8300000061</v>
          </cell>
          <cell r="W7">
            <v>496075.66399999999</v>
          </cell>
        </row>
        <row r="8">
          <cell r="L8">
            <v>2783651.200000003</v>
          </cell>
          <cell r="R8">
            <v>2505286.0900000031</v>
          </cell>
          <cell r="W8">
            <v>499363.45600000001</v>
          </cell>
        </row>
        <row r="9">
          <cell r="L9">
            <v>2994495.5699999928</v>
          </cell>
          <cell r="R9">
            <v>2695046.0099999928</v>
          </cell>
          <cell r="W9">
            <v>590038.83200000005</v>
          </cell>
        </row>
        <row r="10">
          <cell r="L10">
            <v>2804929.5100000054</v>
          </cell>
          <cell r="R10">
            <v>2524436.5600000052</v>
          </cell>
          <cell r="W10">
            <v>565473.79200000002</v>
          </cell>
        </row>
        <row r="11">
          <cell r="L11">
            <v>2976648.7800000012</v>
          </cell>
          <cell r="R11">
            <v>2678983.9000000013</v>
          </cell>
          <cell r="W11">
            <v>600092.39199999999</v>
          </cell>
        </row>
        <row r="12">
          <cell r="L12">
            <v>3012568.4200000018</v>
          </cell>
          <cell r="R12">
            <v>2711311.5800000019</v>
          </cell>
          <cell r="W12">
            <v>607333.79200000002</v>
          </cell>
        </row>
        <row r="13">
          <cell r="L13">
            <v>2595246.799999997</v>
          </cell>
          <cell r="R13">
            <v>2335722.1199999969</v>
          </cell>
          <cell r="W13">
            <v>523201.75199999998</v>
          </cell>
        </row>
      </sheetData>
      <sheetData sheetId="14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  <row r="7">
          <cell r="L7">
            <v>34163857.910000041</v>
          </cell>
          <cell r="R7">
            <v>30747472.120000042</v>
          </cell>
          <cell r="W7">
            <v>6026504.5329999989</v>
          </cell>
        </row>
        <row r="8">
          <cell r="L8">
            <v>31301620.290000059</v>
          </cell>
          <cell r="R8">
            <v>28171458.260000058</v>
          </cell>
          <cell r="W8">
            <v>5521605.8169999998</v>
          </cell>
        </row>
        <row r="9">
          <cell r="L9">
            <v>29952090.050000008</v>
          </cell>
          <cell r="R9">
            <v>26956881.040000007</v>
          </cell>
          <cell r="W9">
            <v>5283548.6830000002</v>
          </cell>
        </row>
        <row r="10">
          <cell r="L10">
            <v>29067900.960000042</v>
          </cell>
          <cell r="R10">
            <v>26161110.870000042</v>
          </cell>
          <cell r="W10">
            <v>5127577.7280000001</v>
          </cell>
        </row>
        <row r="11">
          <cell r="L11">
            <v>30295563.059999909</v>
          </cell>
          <cell r="R11">
            <v>27266006.749999911</v>
          </cell>
          <cell r="W11">
            <v>5344137.3229999999</v>
          </cell>
        </row>
        <row r="12">
          <cell r="L12">
            <v>33198638.199999966</v>
          </cell>
          <cell r="R12">
            <v>29878774.369999968</v>
          </cell>
          <cell r="W12">
            <v>5856239.7740000002</v>
          </cell>
        </row>
        <row r="13">
          <cell r="L13">
            <v>35153548.030000038</v>
          </cell>
          <cell r="R13">
            <v>31638193.210000038</v>
          </cell>
          <cell r="W13">
            <v>6201085.8699999992</v>
          </cell>
        </row>
      </sheetData>
      <sheetData sheetId="15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  <row r="7">
          <cell r="L7">
            <v>56249485.869999886</v>
          </cell>
          <cell r="R7">
            <v>50624537.279999882</v>
          </cell>
          <cell r="W7">
            <v>9922409.3079999983</v>
          </cell>
        </row>
        <row r="8">
          <cell r="L8">
            <v>51229892.149999857</v>
          </cell>
          <cell r="R8">
            <v>46106902.939999856</v>
          </cell>
          <cell r="W8">
            <v>9036952.9739999995</v>
          </cell>
        </row>
        <row r="9">
          <cell r="L9">
            <v>47397075.029999971</v>
          </cell>
          <cell r="R9">
            <v>42657367.529999971</v>
          </cell>
          <cell r="W9">
            <v>8360844.0369999995</v>
          </cell>
        </row>
        <row r="10">
          <cell r="L10">
            <v>49206667.50999999</v>
          </cell>
          <cell r="R10">
            <v>44286000.75999999</v>
          </cell>
          <cell r="W10">
            <v>8680056.1469999999</v>
          </cell>
        </row>
        <row r="11">
          <cell r="L11">
            <v>48978468.359999895</v>
          </cell>
          <cell r="R11">
            <v>44080621.519999892</v>
          </cell>
          <cell r="W11">
            <v>8639801.8209999986</v>
          </cell>
        </row>
        <row r="12">
          <cell r="L12">
            <v>44038643.700000048</v>
          </cell>
          <cell r="R12">
            <v>39634779.33000005</v>
          </cell>
          <cell r="W12">
            <v>7768416.7470000004</v>
          </cell>
        </row>
        <row r="13">
          <cell r="L13">
            <v>48649281.150000095</v>
          </cell>
          <cell r="R13">
            <v>43784353.030000098</v>
          </cell>
          <cell r="W13">
            <v>8581733.1949999984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  <row r="7">
          <cell r="L7">
            <v>3802653.8100000024</v>
          </cell>
          <cell r="R7">
            <v>3422388.4200000023</v>
          </cell>
          <cell r="W7">
            <v>628947.82400000002</v>
          </cell>
        </row>
        <row r="8">
          <cell r="L8">
            <v>3440827.5</v>
          </cell>
          <cell r="R8">
            <v>3096744.75</v>
          </cell>
          <cell r="W8">
            <v>650885.75199999998</v>
          </cell>
        </row>
        <row r="9">
          <cell r="L9">
            <v>3689233.3900000006</v>
          </cell>
          <cell r="R9">
            <v>3320310.0600000005</v>
          </cell>
          <cell r="W9">
            <v>743749.45600000001</v>
          </cell>
        </row>
        <row r="10">
          <cell r="L10">
            <v>3088398.75</v>
          </cell>
          <cell r="R10">
            <v>2779558.87</v>
          </cell>
          <cell r="W10">
            <v>622621.18400000001</v>
          </cell>
        </row>
        <row r="11">
          <cell r="L11">
            <v>3406547.9099999964</v>
          </cell>
          <cell r="R11">
            <v>3065893.1199999964</v>
          </cell>
          <cell r="W11">
            <v>686760.05599999998</v>
          </cell>
        </row>
        <row r="12">
          <cell r="L12">
            <v>3171860.2199999988</v>
          </cell>
          <cell r="R12">
            <v>2854674.1999999988</v>
          </cell>
          <cell r="W12">
            <v>639447.02400000009</v>
          </cell>
        </row>
        <row r="13">
          <cell r="L13">
            <v>3155327.1300000101</v>
          </cell>
          <cell r="R13">
            <v>2839794.4100000104</v>
          </cell>
          <cell r="W13">
            <v>636113.95200000005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  <row r="7">
          <cell r="L7">
            <v>4736575.599999994</v>
          </cell>
          <cell r="R7">
            <v>4262918.0399999944</v>
          </cell>
          <cell r="W7">
            <v>890969.84800000011</v>
          </cell>
        </row>
        <row r="8">
          <cell r="L8">
            <v>5711353.6100000143</v>
          </cell>
          <cell r="R8">
            <v>5140218.250000014</v>
          </cell>
          <cell r="W8">
            <v>1151408.888</v>
          </cell>
        </row>
        <row r="9">
          <cell r="L9">
            <v>4982746.349999994</v>
          </cell>
          <cell r="R9">
            <v>4484471.7099999944</v>
          </cell>
          <cell r="W9">
            <v>1004521.6640000001</v>
          </cell>
        </row>
        <row r="10">
          <cell r="L10">
            <v>4808954.8500000089</v>
          </cell>
          <cell r="R10">
            <v>5277750.1900000088</v>
          </cell>
          <cell r="W10">
            <v>1182216.04</v>
          </cell>
        </row>
        <row r="11">
          <cell r="L11">
            <v>3870268.5800000131</v>
          </cell>
          <cell r="R11">
            <v>3483241.7200000132</v>
          </cell>
          <cell r="W11">
            <v>780246.14400000009</v>
          </cell>
        </row>
        <row r="12">
          <cell r="L12">
            <v>4655880.9399999976</v>
          </cell>
          <cell r="R12">
            <v>4371427.3099999977</v>
          </cell>
          <cell r="W12">
            <v>979199.72</v>
          </cell>
        </row>
        <row r="13">
          <cell r="L13">
            <v>4111094.6099999994</v>
          </cell>
          <cell r="R13">
            <v>3699985.1499999994</v>
          </cell>
          <cell r="W13">
            <v>828796.67200000002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  <row r="7">
          <cell r="L7">
            <v>2947428.5599999875</v>
          </cell>
          <cell r="R7">
            <v>2652685.7099999874</v>
          </cell>
          <cell r="W7">
            <v>466872.68800000002</v>
          </cell>
        </row>
        <row r="8">
          <cell r="L8">
            <v>2664993.9900000021</v>
          </cell>
          <cell r="R8">
            <v>2395494.5900000022</v>
          </cell>
          <cell r="W8">
            <v>444516.72800000006</v>
          </cell>
        </row>
        <row r="9">
          <cell r="L9">
            <v>2457865.5700000077</v>
          </cell>
          <cell r="R9">
            <v>2212079.0100000077</v>
          </cell>
          <cell r="W9">
            <v>451022.11200000002</v>
          </cell>
        </row>
        <row r="10">
          <cell r="L10">
            <v>3003240.8199999928</v>
          </cell>
          <cell r="R10">
            <v>2702916.7399999928</v>
          </cell>
          <cell r="W10">
            <v>599756.29599999997</v>
          </cell>
        </row>
        <row r="11">
          <cell r="L11">
            <v>2727427.3900000006</v>
          </cell>
          <cell r="R11">
            <v>2454684.6500000004</v>
          </cell>
          <cell r="W11">
            <v>549849.36</v>
          </cell>
        </row>
        <row r="12">
          <cell r="L12">
            <v>2599680.5199999958</v>
          </cell>
          <cell r="R12">
            <v>2339712.469999996</v>
          </cell>
          <cell r="W12">
            <v>524095.592</v>
          </cell>
        </row>
        <row r="13">
          <cell r="L13">
            <v>2708371.150000006</v>
          </cell>
          <cell r="R13">
            <v>2437534.0300000058</v>
          </cell>
          <cell r="W13">
            <v>546007.62400000007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81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81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81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06" t="s">
        <v>60</v>
      </c>
      <c r="AY2" s="10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07"/>
      <c r="AY3" s="11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07"/>
      <c r="AY4" s="11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41">
        <v>44218</v>
      </c>
      <c r="R5" s="142"/>
      <c r="S5" s="143"/>
      <c r="T5" s="144">
        <v>44309</v>
      </c>
      <c r="U5" s="145"/>
      <c r="V5" s="146"/>
      <c r="W5" s="135">
        <v>44218</v>
      </c>
      <c r="X5" s="136"/>
      <c r="Y5" s="137"/>
      <c r="Z5" s="138">
        <v>44218</v>
      </c>
      <c r="AA5" s="139"/>
      <c r="AB5" s="140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08"/>
      <c r="AY5" s="11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68" t="s">
        <v>68</v>
      </c>
    </row>
    <row r="7" spans="1:51" s="26" customFormat="1" thickBot="1" x14ac:dyDescent="0.35">
      <c r="A7" s="32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59">
        <f>'[1]Lac Vieux'!L5</f>
        <v>1142004.6600000039</v>
      </c>
      <c r="AD7" s="60">
        <f>'[1]Lac Vieux'!R5</f>
        <v>1027804.1900000039</v>
      </c>
      <c r="AE7" s="61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 t="shared" ref="AU7:AW8" si="7">B7+E7+H7+K7+N7+Q7+T7+W7+Z7+AC7+AF7+AI7+AL7+AO7+AR7</f>
        <v>153694392.92000008</v>
      </c>
      <c r="AV7" s="21">
        <f t="shared" si="7"/>
        <v>138324953.61000007</v>
      </c>
      <c r="AW7" s="62">
        <f t="shared" si="7"/>
        <v>24858287.741999995</v>
      </c>
      <c r="AX7" s="69">
        <f>'[1]All Operators reconciliation'!V4+'[1]All Operators reconciliation'!X4</f>
        <v>6963633.7633749992</v>
      </c>
      <c r="AY7" s="69">
        <f>'[1]All Operators reconciliation'!U4</f>
        <v>2716207.2719999999</v>
      </c>
    </row>
    <row r="8" spans="1:51" s="26" customFormat="1" ht="13.8" x14ac:dyDescent="0.3">
      <c r="A8" s="32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59">
        <f>'[1]Lac Vieux'!L6</f>
        <v>1457316.1000000015</v>
      </c>
      <c r="AD8" s="60">
        <f>'[1]Lac Vieux'!R6</f>
        <v>1311584.4900000016</v>
      </c>
      <c r="AE8" s="61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 t="shared" si="7"/>
        <v>148168863.1999999</v>
      </c>
      <c r="AV8" s="21">
        <f t="shared" si="7"/>
        <v>133278536.27999994</v>
      </c>
      <c r="AW8" s="62">
        <f t="shared" si="7"/>
        <v>26259307.933000002</v>
      </c>
      <c r="AX8" s="70">
        <f>'[1]All Operators reconciliation'!V5+'[1]All Operators reconciliation'!X5</f>
        <v>7000557.6155000003</v>
      </c>
      <c r="AY8" s="70">
        <f>'[1]All Operators reconciliation'!U5</f>
        <v>3014338.7220000001</v>
      </c>
    </row>
    <row r="9" spans="1:51" s="26" customFormat="1" ht="13.8" x14ac:dyDescent="0.3">
      <c r="A9" s="32" t="s">
        <v>38</v>
      </c>
      <c r="B9" s="14">
        <f>'[1]MGM Grand Detroit'!L7</f>
        <v>56249485.869999886</v>
      </c>
      <c r="C9" s="15">
        <f>'[1]MGM Grand Detroit'!R7</f>
        <v>50624537.279999882</v>
      </c>
      <c r="D9" s="16">
        <f>'[1]MGM Grand Detroit'!W7</f>
        <v>9922409.3079999983</v>
      </c>
      <c r="E9" s="14">
        <f>'[1]MotorCity Casino'!L7</f>
        <v>34163857.910000041</v>
      </c>
      <c r="F9" s="17">
        <f>'[1]MotorCity Casino'!R7</f>
        <v>30747472.120000042</v>
      </c>
      <c r="G9" s="16">
        <f>'[1]MotorCity Casino'!W7</f>
        <v>6026504.5329999989</v>
      </c>
      <c r="H9" s="14">
        <f>[1]Greektown_Penn!L7</f>
        <v>4328145.9899999797</v>
      </c>
      <c r="I9" s="17">
        <f>[1]Greektown_Penn!R7</f>
        <v>3895331.3899999796</v>
      </c>
      <c r="J9" s="16">
        <f>[1]Greektown_Penn!W7</f>
        <v>644911.98099999991</v>
      </c>
      <c r="K9" s="14">
        <f>'[1]Bay Mills Indian Community'!L7</f>
        <v>31605764.639999986</v>
      </c>
      <c r="L9" s="15">
        <f>'[1]Bay Mills Indian Community'!R7</f>
        <v>28445188.169999987</v>
      </c>
      <c r="M9" s="16">
        <f>'[1]Bay Mills Indian Community'!W7</f>
        <v>6371722.1520000007</v>
      </c>
      <c r="N9" s="14">
        <f>[1]FireKeepers!$L7</f>
        <v>1861619.5399999991</v>
      </c>
      <c r="O9" s="17">
        <f>[1]FireKeepers!R7</f>
        <v>1675457.5799999991</v>
      </c>
      <c r="P9" s="16">
        <f>[1]FireKeepers!W7</f>
        <v>279311.02400000003</v>
      </c>
      <c r="Q9" s="14">
        <f>'[1]Grnd Traverse Band of Otta &amp; Ch'!$L7</f>
        <v>7136986.6399999857</v>
      </c>
      <c r="R9" s="17">
        <f>'[1]Grnd Traverse Band of Otta &amp; Ch'!R7</f>
        <v>6423287.9699999858</v>
      </c>
      <c r="S9" s="16">
        <f>'[1]Grnd Traverse Band of Otta &amp; Ch'!W7</f>
        <v>1426629.8080000002</v>
      </c>
      <c r="T9" s="14">
        <f>'[1]Gun Lake Band'!L7</f>
        <v>2137990.0300000012</v>
      </c>
      <c r="U9" s="17">
        <f>'[1]Gun Lake Band'!R7</f>
        <v>1924191.0300000012</v>
      </c>
      <c r="V9" s="16">
        <f>'[1]Gun Lake Band'!W7</f>
        <v>328162.08</v>
      </c>
      <c r="W9" s="14">
        <f>'[1]Hannahville Indian Community'!L7</f>
        <v>2117303.200000003</v>
      </c>
      <c r="X9" s="17">
        <f>'[1]Hannahville Indian Community'!R7</f>
        <v>1905572.8800000029</v>
      </c>
      <c r="Y9" s="16">
        <f>'[1]Hannahville Indian Community'!W7</f>
        <v>304891.66400000005</v>
      </c>
      <c r="Z9" s="14">
        <f>'[1]Keweenaw Bay Indian Community'!L7</f>
        <v>6891468.2699999809</v>
      </c>
      <c r="AA9" s="17">
        <f>'[1]Keweenaw Bay Indian Community'!R7</f>
        <v>6202321.4499999806</v>
      </c>
      <c r="AB9" s="16">
        <f>'[1]Keweenaw Bay Indian Community'!W7</f>
        <v>1389320</v>
      </c>
      <c r="AC9" s="1">
        <f>'[1]Lac Vieux'!L7</f>
        <v>1659785.9299999997</v>
      </c>
      <c r="AD9" s="2">
        <f>'[1]Lac Vieux'!R7</f>
        <v>1493807.3399999996</v>
      </c>
      <c r="AE9" s="3">
        <f>'[1]Lac Vieux'!W7</f>
        <v>239009.17599999998</v>
      </c>
      <c r="AF9" s="18">
        <f>'[1]Little River Band of Ottawa Ind'!L7</f>
        <v>9124662.2499999832</v>
      </c>
      <c r="AG9" s="19">
        <f>'[1]Little River Band of Ottawa Ind'!R7</f>
        <v>8212196.0199999828</v>
      </c>
      <c r="AH9" s="20">
        <f>'[1]Little River Band of Ottawa Ind'!W7</f>
        <v>1839531.9120000002</v>
      </c>
      <c r="AI9" s="18">
        <f>'[1]Little Traverse Bay Band of Oda'!L7</f>
        <v>3066993.150000006</v>
      </c>
      <c r="AJ9" s="19">
        <f>'[1]Little Traverse Bay Band of Oda'!R7</f>
        <v>2760293.8300000061</v>
      </c>
      <c r="AK9" s="20">
        <f>'[1]Little Traverse Bay Band of Oda'!W7</f>
        <v>496075.66399999999</v>
      </c>
      <c r="AL9" s="18">
        <f>'[1]Pokagon Band of Potawatomi Ind'!L7</f>
        <v>3802653.8100000024</v>
      </c>
      <c r="AM9" s="19">
        <f>'[1]Pokagon Band of Potawatomi Ind'!R7</f>
        <v>3422388.4200000023</v>
      </c>
      <c r="AN9" s="20">
        <f>'[1]Pokagon Band of Potawatomi Ind'!W7</f>
        <v>628947.82400000002</v>
      </c>
      <c r="AO9" s="18">
        <f>'[1]Soaring Eagle Gaming'!L7</f>
        <v>2947428.5599999875</v>
      </c>
      <c r="AP9" s="19">
        <f>'[1]Soaring Eagle Gaming'!R7</f>
        <v>2652685.7099999874</v>
      </c>
      <c r="AQ9" s="20">
        <f>'[1]Soaring Eagle Gaming'!W7</f>
        <v>466872.68800000002</v>
      </c>
      <c r="AR9" s="18">
        <f>'[1]Sault Ste. Marie Tribe of Chipp'!L7</f>
        <v>4736575.599999994</v>
      </c>
      <c r="AS9" s="19">
        <f>'[1]Sault Ste. Marie Tribe of Chipp'!R7</f>
        <v>4262918.0399999944</v>
      </c>
      <c r="AT9" s="20">
        <f>'[1]Sault Ste. Marie Tribe of Chipp'!W7</f>
        <v>890969.84800000011</v>
      </c>
      <c r="AU9" s="21">
        <f t="shared" ref="AU9" si="8">B9+E9+H9+K9+N9+Q9+T9+W9+Z9+AC9+AF9+AI9+AL9+AO9+AR9</f>
        <v>171830721.38999984</v>
      </c>
      <c r="AV9" s="21">
        <f t="shared" ref="AV9" si="9">C9+F9+I9+L9+O9+R9+U9+X9+AA9+AD9+AG9+AJ9+AM9+AP9+AS9</f>
        <v>154647649.22999984</v>
      </c>
      <c r="AW9" s="62">
        <f t="shared" ref="AW9" si="10">D9+G9+J9+M9+P9+S9+V9+Y9+AB9+AE9+AH9+AK9+AN9+AQ9+AT9</f>
        <v>31255269.662000004</v>
      </c>
      <c r="AX9" s="70">
        <f>'[1]All Operators reconciliation'!V6+'[1]All Operators reconciliation'!X6</f>
        <v>8177481.3978749979</v>
      </c>
      <c r="AY9" s="70">
        <f>'[1]All Operators reconciliation'!U6</f>
        <v>3665360.9600000009</v>
      </c>
    </row>
    <row r="10" spans="1:51" s="26" customFormat="1" ht="13.8" x14ac:dyDescent="0.3">
      <c r="A10" s="32" t="s">
        <v>39</v>
      </c>
      <c r="B10" s="14">
        <f>'[1]MGM Grand Detroit'!L8</f>
        <v>51229892.149999857</v>
      </c>
      <c r="C10" s="15">
        <f>'[1]MGM Grand Detroit'!R8</f>
        <v>46106902.939999856</v>
      </c>
      <c r="D10" s="16">
        <f>'[1]MGM Grand Detroit'!W8</f>
        <v>9036952.9739999995</v>
      </c>
      <c r="E10" s="14">
        <f>'[1]MotorCity Casino'!L8</f>
        <v>31301620.290000059</v>
      </c>
      <c r="F10" s="17">
        <f>'[1]MotorCity Casino'!R8</f>
        <v>28171458.260000058</v>
      </c>
      <c r="G10" s="16">
        <f>'[1]MotorCity Casino'!W8</f>
        <v>5521605.8169999998</v>
      </c>
      <c r="H10" s="14">
        <f>[1]Greektown_Penn!L8</f>
        <v>3782252.6799999923</v>
      </c>
      <c r="I10" s="17">
        <f>[1]Greektown_Penn!R8</f>
        <v>3404027.4099999922</v>
      </c>
      <c r="J10" s="16">
        <f>[1]Greektown_Penn!W8</f>
        <v>647704.848</v>
      </c>
      <c r="K10" s="14">
        <f>'[1]Bay Mills Indian Community'!L8</f>
        <v>28070292.310000062</v>
      </c>
      <c r="L10" s="15">
        <f>'[1]Bay Mills Indian Community'!R8</f>
        <v>25263263.080000062</v>
      </c>
      <c r="M10" s="16">
        <f>'[1]Bay Mills Indian Community'!W8</f>
        <v>5658970.9280000003</v>
      </c>
      <c r="N10" s="14">
        <f>[1]FireKeepers!$L8</f>
        <v>1684505.1499999985</v>
      </c>
      <c r="O10" s="17">
        <f>[1]FireKeepers!R8</f>
        <v>1516054.6399999985</v>
      </c>
      <c r="P10" s="16">
        <f>[1]FireKeepers!W8</f>
        <v>266825.61600000004</v>
      </c>
      <c r="Q10" s="14">
        <f>'[1]Grnd Traverse Band of Otta &amp; Ch'!$L8</f>
        <v>8703087.6399999857</v>
      </c>
      <c r="R10" s="17">
        <f>'[1]Grnd Traverse Band of Otta &amp; Ch'!R8</f>
        <v>7832778.8799999859</v>
      </c>
      <c r="S10" s="16">
        <f>'[1]Grnd Traverse Band of Otta &amp; Ch'!W8</f>
        <v>1754542.4720000001</v>
      </c>
      <c r="T10" s="14">
        <f>'[1]Gun Lake Band'!L8</f>
        <v>1875450.4700000063</v>
      </c>
      <c r="U10" s="17">
        <f>'[1]Gun Lake Band'!R8</f>
        <v>1687905.4200000062</v>
      </c>
      <c r="V10" s="16">
        <f>'[1]Gun Lake Band'!W8</f>
        <v>297071.35200000001</v>
      </c>
      <c r="W10" s="14">
        <f>'[1]Hannahville Indian Community'!L8</f>
        <v>1526545.9299999997</v>
      </c>
      <c r="X10" s="17">
        <f>'[1]Hannahville Indian Community'!R8</f>
        <v>1373891.3299999996</v>
      </c>
      <c r="Y10" s="16">
        <f>'[1]Hannahville Indian Community'!W8</f>
        <v>219822.61600000004</v>
      </c>
      <c r="Z10" s="14">
        <f>'[1]Keweenaw Bay Indian Community'!L8</f>
        <v>6866320.4499999881</v>
      </c>
      <c r="AA10" s="17">
        <f>'[1]Keweenaw Bay Indian Community'!R8</f>
        <v>6179688.3999999883</v>
      </c>
      <c r="AB10" s="16">
        <f>'[1]Keweenaw Bay Indian Community'!W8</f>
        <v>1384250.2000000002</v>
      </c>
      <c r="AC10" s="1">
        <f>'[1]Lac Vieux'!L8</f>
        <v>1399470.6299999952</v>
      </c>
      <c r="AD10" s="2">
        <f>'[1]Lac Vieux'!R8</f>
        <v>1259523.5699999952</v>
      </c>
      <c r="AE10" s="3">
        <f>'[1]Lac Vieux'!W8</f>
        <v>219007.288</v>
      </c>
      <c r="AF10" s="18">
        <f>'[1]Little River Band of Ottawa Ind'!L8</f>
        <v>8320164.9399999902</v>
      </c>
      <c r="AG10" s="19">
        <f>'[1]Little River Band of Ottawa Ind'!R8</f>
        <v>7488148.4499999899</v>
      </c>
      <c r="AH10" s="20">
        <f>'[1]Little River Band of Ottawa Ind'!W8</f>
        <v>1677345.2560000001</v>
      </c>
      <c r="AI10" s="18">
        <f>'[1]Little Traverse Bay Band of Oda'!L8</f>
        <v>2783651.200000003</v>
      </c>
      <c r="AJ10" s="19">
        <f>'[1]Little Traverse Bay Band of Oda'!R8</f>
        <v>2505286.0900000031</v>
      </c>
      <c r="AK10" s="20">
        <f>'[1]Little Traverse Bay Band of Oda'!W8</f>
        <v>499363.45600000001</v>
      </c>
      <c r="AL10" s="18">
        <f>'[1]Pokagon Band of Potawatomi Ind'!L8</f>
        <v>3440827.5</v>
      </c>
      <c r="AM10" s="19">
        <f>'[1]Pokagon Band of Potawatomi Ind'!R8</f>
        <v>3096744.75</v>
      </c>
      <c r="AN10" s="20">
        <f>'[1]Pokagon Band of Potawatomi Ind'!W8</f>
        <v>650885.75199999998</v>
      </c>
      <c r="AO10" s="18">
        <f>'[1]Soaring Eagle Gaming'!L8</f>
        <v>2664993.9900000021</v>
      </c>
      <c r="AP10" s="19">
        <f>'[1]Soaring Eagle Gaming'!R8</f>
        <v>2395494.5900000022</v>
      </c>
      <c r="AQ10" s="20">
        <f>'[1]Soaring Eagle Gaming'!W8</f>
        <v>444516.72800000006</v>
      </c>
      <c r="AR10" s="18">
        <f>'[1]Sault Ste. Marie Tribe of Chipp'!L8</f>
        <v>5711353.6100000143</v>
      </c>
      <c r="AS10" s="19">
        <f>'[1]Sault Ste. Marie Tribe of Chipp'!R8</f>
        <v>5140218.250000014</v>
      </c>
      <c r="AT10" s="20">
        <f>'[1]Sault Ste. Marie Tribe of Chipp'!W8</f>
        <v>1151408.888</v>
      </c>
      <c r="AU10" s="21">
        <f t="shared" ref="AU10" si="11">B10+E10+H10+K10+N10+Q10+T10+W10+Z10+AC10+AF10+AI10+AL10+AO10+AR10</f>
        <v>159360428.93999994</v>
      </c>
      <c r="AV10" s="21">
        <f t="shared" ref="AV10" si="12">C10+F10+I10+L10+O10+R10+U10+X10+AA10+AD10+AG10+AJ10+AM10+AP10+AS10</f>
        <v>143421386.05999991</v>
      </c>
      <c r="AW10" s="62">
        <f t="shared" ref="AW10" si="13">D10+G10+J10+M10+P10+S10+V10+Y10+AB10+AE10+AH10+AK10+AN10+AQ10+AT10</f>
        <v>29430274.191</v>
      </c>
      <c r="AX10" s="70">
        <f>'[1]All Operators reconciliation'!V7+'[1]All Operators reconciliation'!X7</f>
        <v>7487999.9886249984</v>
      </c>
      <c r="AY10" s="70">
        <f>'[1]All Operators reconciliation'!U7</f>
        <v>3556002.6380000003</v>
      </c>
    </row>
    <row r="11" spans="1:51" s="26" customFormat="1" ht="13.8" x14ac:dyDescent="0.3">
      <c r="A11" s="32" t="s">
        <v>40</v>
      </c>
      <c r="B11" s="14">
        <f>'[1]MGM Grand Detroit'!L9</f>
        <v>47397075.029999971</v>
      </c>
      <c r="C11" s="15">
        <f>'[1]MGM Grand Detroit'!R9</f>
        <v>42657367.529999971</v>
      </c>
      <c r="D11" s="16">
        <f>'[1]MGM Grand Detroit'!W9</f>
        <v>8360844.0369999995</v>
      </c>
      <c r="E11" s="14">
        <f>'[1]MotorCity Casino'!L9</f>
        <v>29952090.050000008</v>
      </c>
      <c r="F11" s="17">
        <f>'[1]MotorCity Casino'!R9</f>
        <v>26956881.040000007</v>
      </c>
      <c r="G11" s="16">
        <f>'[1]MotorCity Casino'!W9</f>
        <v>5283548.6830000002</v>
      </c>
      <c r="H11" s="14">
        <f>[1]Greektown_Penn!L9</f>
        <v>3334217.5799999833</v>
      </c>
      <c r="I11" s="17">
        <f>[1]Greektown_Penn!R9</f>
        <v>3000795.8199999835</v>
      </c>
      <c r="J11" s="16">
        <f>[1]Greektown_Penn!W9</f>
        <v>588155.98099999991</v>
      </c>
      <c r="K11" s="14">
        <f>'[1]Bay Mills Indian Community'!L9</f>
        <v>26996591.24000001</v>
      </c>
      <c r="L11" s="15">
        <f>'[1]Bay Mills Indian Community'!R9</f>
        <v>24296932.120000008</v>
      </c>
      <c r="M11" s="16">
        <f>'[1]Bay Mills Indian Community'!W9</f>
        <v>5442512.7920000004</v>
      </c>
      <c r="N11" s="14">
        <f>[1]FireKeepers!$L9</f>
        <v>1554170.6299999952</v>
      </c>
      <c r="O11" s="17">
        <f>[1]FireKeepers!R9</f>
        <v>1398753.5599999952</v>
      </c>
      <c r="P11" s="16">
        <f>[1]FireKeepers!W9</f>
        <v>246180.62400000004</v>
      </c>
      <c r="Q11" s="14">
        <f>'[1]Grnd Traverse Band of Otta &amp; Ch'!$L9</f>
        <v>6945931.0800000131</v>
      </c>
      <c r="R11" s="17">
        <f>'[1]Grnd Traverse Band of Otta &amp; Ch'!R9</f>
        <v>6251337.9700000128</v>
      </c>
      <c r="S11" s="16">
        <f>'[1]Grnd Traverse Band of Otta &amp; Ch'!W9</f>
        <v>1400299.7039999999</v>
      </c>
      <c r="T11" s="14">
        <f>'[1]Gun Lake Band'!L9</f>
        <v>1734783.9799999967</v>
      </c>
      <c r="U11" s="17">
        <f>'[1]Gun Lake Band'!R9</f>
        <v>1561305.5799999968</v>
      </c>
      <c r="V11" s="16">
        <f>'[1]Gun Lake Band'!W9</f>
        <v>283068.67200000002</v>
      </c>
      <c r="W11" s="14">
        <f>'[1]Hannahville Indian Community'!L9</f>
        <v>1495454.9399999976</v>
      </c>
      <c r="X11" s="17">
        <f>'[1]Hannahville Indian Community'!R9</f>
        <v>1345909.4399999976</v>
      </c>
      <c r="Y11" s="16">
        <f>'[1]Hannahville Indian Community'!W9</f>
        <v>233811.00800000003</v>
      </c>
      <c r="Z11" s="14">
        <f>'[1]Keweenaw Bay Indian Community'!L9</f>
        <v>6957286.900000006</v>
      </c>
      <c r="AA11" s="17">
        <f>'[1]Keweenaw Bay Indian Community'!R9</f>
        <v>6261558.2100000065</v>
      </c>
      <c r="AB11" s="16">
        <f>'[1]Keweenaw Bay Indian Community'!W9</f>
        <v>1402589.04</v>
      </c>
      <c r="AC11" s="1">
        <f>'[1]Lac Vieux'!L9</f>
        <v>1363222.5100000054</v>
      </c>
      <c r="AD11" s="2">
        <f>'[1]Lac Vieux'!R9</f>
        <v>1226900.2600000054</v>
      </c>
      <c r="AE11" s="3">
        <f>'[1]Lac Vieux'!W9</f>
        <v>215934.448</v>
      </c>
      <c r="AF11" s="18">
        <f>'[1]Little River Band of Ottawa Ind'!L9</f>
        <v>8704205.2099999841</v>
      </c>
      <c r="AG11" s="19">
        <f>'[1]Little River Band of Ottawa Ind'!R9</f>
        <v>7833784.6899999846</v>
      </c>
      <c r="AH11" s="20">
        <f>'[1]Little River Band of Ottawa Ind'!W9</f>
        <v>1754767.7680000002</v>
      </c>
      <c r="AI11" s="18">
        <f>'[1]Little Traverse Bay Band of Oda'!L9</f>
        <v>2994495.5699999928</v>
      </c>
      <c r="AJ11" s="19">
        <f>'[1]Little Traverse Bay Band of Oda'!R9</f>
        <v>2695046.0099999928</v>
      </c>
      <c r="AK11" s="20">
        <f>'[1]Little Traverse Bay Band of Oda'!W9</f>
        <v>590038.83200000005</v>
      </c>
      <c r="AL11" s="18">
        <f>'[1]Pokagon Band of Potawatomi Ind'!L9</f>
        <v>3689233.3900000006</v>
      </c>
      <c r="AM11" s="19">
        <f>'[1]Pokagon Band of Potawatomi Ind'!R9</f>
        <v>3320310.0600000005</v>
      </c>
      <c r="AN11" s="20">
        <f>'[1]Pokagon Band of Potawatomi Ind'!W9</f>
        <v>743749.45600000001</v>
      </c>
      <c r="AO11" s="18">
        <f>'[1]Soaring Eagle Gaming'!L9</f>
        <v>2457865.5700000077</v>
      </c>
      <c r="AP11" s="19">
        <f>'[1]Soaring Eagle Gaming'!R9</f>
        <v>2212079.0100000077</v>
      </c>
      <c r="AQ11" s="20">
        <f>'[1]Soaring Eagle Gaming'!W9</f>
        <v>451022.11200000002</v>
      </c>
      <c r="AR11" s="18">
        <f>'[1]Sault Ste. Marie Tribe of Chipp'!L9</f>
        <v>4982746.349999994</v>
      </c>
      <c r="AS11" s="19">
        <f>'[1]Sault Ste. Marie Tribe of Chipp'!R9</f>
        <v>4484471.7099999944</v>
      </c>
      <c r="AT11" s="20">
        <f>'[1]Sault Ste. Marie Tribe of Chipp'!W9</f>
        <v>1004521.6640000001</v>
      </c>
      <c r="AU11" s="21">
        <f t="shared" ref="AU11" si="14">B11+E11+H11+K11+N11+Q11+T11+W11+Z11+AC11+AF11+AI11+AL11+AO11+AR11</f>
        <v>150559370.02999994</v>
      </c>
      <c r="AV11" s="21">
        <f t="shared" ref="AV11" si="15">C11+F11+I11+L11+O11+R11+U11+X11+AA11+AD11+AG11+AJ11+AM11+AP11+AS11</f>
        <v>135503433.00999996</v>
      </c>
      <c r="AW11" s="62">
        <f t="shared" ref="AW11" si="16">D11+G11+J11+M11+P11+S11+V11+Y11+AB11+AE11+AH11+AK11+AN11+AQ11+AT11</f>
        <v>28001044.820999999</v>
      </c>
      <c r="AX11" s="70">
        <f>'[1]All Operators reconciliation'!V8+'[1]All Operators reconciliation'!X8</f>
        <v>7007351.7838749997</v>
      </c>
      <c r="AY11" s="70">
        <f>'[1]All Operators reconciliation'!U8</f>
        <v>3442124.0300000007</v>
      </c>
    </row>
    <row r="12" spans="1:51" s="26" customFormat="1" ht="13.8" x14ac:dyDescent="0.3">
      <c r="A12" s="32" t="s">
        <v>41</v>
      </c>
      <c r="B12" s="14">
        <f>'[1]MGM Grand Detroit'!L10</f>
        <v>49206667.50999999</v>
      </c>
      <c r="C12" s="15">
        <f>'[1]MGM Grand Detroit'!R10</f>
        <v>44286000.75999999</v>
      </c>
      <c r="D12" s="16">
        <f>'[1]MGM Grand Detroit'!W10</f>
        <v>8680056.1469999999</v>
      </c>
      <c r="E12" s="14">
        <f>'[1]MotorCity Casino'!L10</f>
        <v>29067900.960000042</v>
      </c>
      <c r="F12" s="17">
        <f>'[1]MotorCity Casino'!R10</f>
        <v>26161110.870000042</v>
      </c>
      <c r="G12" s="16">
        <f>'[1]MotorCity Casino'!W10</f>
        <v>5127577.7280000001</v>
      </c>
      <c r="H12" s="14">
        <f>[1]Greektown_Penn!L10</f>
        <v>3548175.4299999923</v>
      </c>
      <c r="I12" s="17">
        <f>[1]Greektown_Penn!R10</f>
        <v>3193357.8899999922</v>
      </c>
      <c r="J12" s="16">
        <f>[1]Greektown_Penn!W10</f>
        <v>625898.14699999988</v>
      </c>
      <c r="K12" s="14">
        <f>'[1]Bay Mills Indian Community'!L10</f>
        <v>27168351.800000072</v>
      </c>
      <c r="L12" s="15">
        <f>'[1]Bay Mills Indian Community'!R10</f>
        <v>24451516.620000072</v>
      </c>
      <c r="M12" s="16">
        <f>'[1]Bay Mills Indian Community'!W10</f>
        <v>5477139.7200000007</v>
      </c>
      <c r="N12" s="14">
        <f>[1]FireKeepers!$L10</f>
        <v>1648728.799999997</v>
      </c>
      <c r="O12" s="17">
        <f>[1]FireKeepers!R10</f>
        <v>1483855.9199999971</v>
      </c>
      <c r="P12" s="16">
        <f>[1]FireKeepers!W10</f>
        <v>278775.08</v>
      </c>
      <c r="Q12" s="14">
        <f>'[1]Grnd Traverse Band of Otta &amp; Ch'!$L10</f>
        <v>6554089.3100000024</v>
      </c>
      <c r="R12" s="17">
        <f>'[1]Grnd Traverse Band of Otta &amp; Ch'!R10</f>
        <v>5898680.3800000027</v>
      </c>
      <c r="S12" s="16">
        <f>'[1]Grnd Traverse Band of Otta &amp; Ch'!W10</f>
        <v>1321304.4080000001</v>
      </c>
      <c r="T12" s="14">
        <f>'[1]Gun Lake Band'!L10</f>
        <v>1647103.3400000036</v>
      </c>
      <c r="U12" s="17">
        <f>'[1]Gun Lake Band'!R10</f>
        <v>1482393.0000000035</v>
      </c>
      <c r="V12" s="16">
        <f>'[1]Gun Lake Band'!W10</f>
        <v>284619.45600000001</v>
      </c>
      <c r="W12" s="14">
        <f>'[1]Hannahville Indian Community'!L10</f>
        <v>1327077.2199999988</v>
      </c>
      <c r="X12" s="17">
        <f>'[1]Hannahville Indian Community'!R10</f>
        <v>1194369.4999999988</v>
      </c>
      <c r="Y12" s="16">
        <f>'[1]Hannahville Indian Community'!W10</f>
        <v>210209.03200000001</v>
      </c>
      <c r="Z12" s="14">
        <f>'[1]Keweenaw Bay Indian Community'!L10</f>
        <v>6858213.1800000072</v>
      </c>
      <c r="AA12" s="17">
        <f>'[1]Keweenaw Bay Indian Community'!R10</f>
        <v>6172391.8600000069</v>
      </c>
      <c r="AB12" s="16">
        <f>'[1]Keweenaw Bay Indian Community'!W10</f>
        <v>1382615.7760000001</v>
      </c>
      <c r="AC12" s="1">
        <f>'[1]Lac Vieux'!L10</f>
        <v>1399357.1399999969</v>
      </c>
      <c r="AD12" s="2">
        <f>'[1]Lac Vieux'!R10</f>
        <v>1259421.4199999969</v>
      </c>
      <c r="AE12" s="3">
        <f>'[1]Lac Vieux'!W10</f>
        <v>221658.16800000003</v>
      </c>
      <c r="AF12" s="18">
        <f>'[1]Little River Band of Ottawa Ind'!L10</f>
        <v>8875747.0700000059</v>
      </c>
      <c r="AG12" s="19">
        <f>'[1]Little River Band of Ottawa Ind'!R10</f>
        <v>7988172.3600000059</v>
      </c>
      <c r="AH12" s="20">
        <f>'[1]Little River Band of Ottawa Ind'!W10</f>
        <v>1789350.608</v>
      </c>
      <c r="AI12" s="18">
        <f>'[1]Little Traverse Bay Band of Oda'!L10</f>
        <v>2804929.5100000054</v>
      </c>
      <c r="AJ12" s="19">
        <f>'[1]Little Traverse Bay Band of Oda'!R10</f>
        <v>2524436.5600000052</v>
      </c>
      <c r="AK12" s="20">
        <f>'[1]Little Traverse Bay Band of Oda'!W10</f>
        <v>565473.79200000002</v>
      </c>
      <c r="AL12" s="18">
        <f>'[1]Pokagon Band of Potawatomi Ind'!L10</f>
        <v>3088398.75</v>
      </c>
      <c r="AM12" s="19">
        <f>'[1]Pokagon Band of Potawatomi Ind'!R10</f>
        <v>2779558.87</v>
      </c>
      <c r="AN12" s="20">
        <f>'[1]Pokagon Band of Potawatomi Ind'!W10</f>
        <v>622621.18400000001</v>
      </c>
      <c r="AO12" s="18">
        <f>'[1]Soaring Eagle Gaming'!L10</f>
        <v>3003240.8199999928</v>
      </c>
      <c r="AP12" s="19">
        <f>'[1]Soaring Eagle Gaming'!R10</f>
        <v>2702916.7399999928</v>
      </c>
      <c r="AQ12" s="20">
        <f>'[1]Soaring Eagle Gaming'!W10</f>
        <v>599756.29599999997</v>
      </c>
      <c r="AR12" s="18">
        <f>'[1]Sault Ste. Marie Tribe of Chipp'!L10</f>
        <v>4808954.8500000089</v>
      </c>
      <c r="AS12" s="19">
        <f>'[1]Sault Ste. Marie Tribe of Chipp'!R10</f>
        <v>5277750.1900000088</v>
      </c>
      <c r="AT12" s="20">
        <f>'[1]Sault Ste. Marie Tribe of Chipp'!W10</f>
        <v>1182216.04</v>
      </c>
      <c r="AU12" s="21">
        <f t="shared" ref="AU12" si="17">B12+E12+H12+K12+N12+Q12+T12+W12+Z12+AC12+AF12+AI12+AL12+AO12+AR12</f>
        <v>151006935.69000012</v>
      </c>
      <c r="AV12" s="21">
        <f t="shared" ref="AV12" si="18">C12+F12+I12+L12+O12+R12+U12+X12+AA12+AD12+AG12+AJ12+AM12+AP12+AS12</f>
        <v>136855932.94000012</v>
      </c>
      <c r="AW12" s="62">
        <f t="shared" ref="AW12" si="19">D12+G12+J12+M12+P12+S12+V12+Y12+AB12+AE12+AH12+AK12+AN12+AQ12+AT12</f>
        <v>28369271.581999999</v>
      </c>
      <c r="AX12" s="70">
        <f>'[1]All Operators reconciliation'!V9+'[1]All Operators reconciliation'!X9</f>
        <v>7106305.307</v>
      </c>
      <c r="AY12" s="70">
        <f>'[1]All Operators reconciliation'!U9</f>
        <v>3483934.8899999997</v>
      </c>
    </row>
    <row r="13" spans="1:51" s="26" customFormat="1" ht="13.8" x14ac:dyDescent="0.3">
      <c r="A13" s="32" t="s">
        <v>42</v>
      </c>
      <c r="B13" s="14">
        <f>'[1]MGM Grand Detroit'!L11</f>
        <v>48978468.359999895</v>
      </c>
      <c r="C13" s="15">
        <f>'[1]MGM Grand Detroit'!R11</f>
        <v>44080621.519999892</v>
      </c>
      <c r="D13" s="16">
        <f>'[1]MGM Grand Detroit'!W11</f>
        <v>8639801.8209999986</v>
      </c>
      <c r="E13" s="14">
        <f>'[1]MotorCity Casino'!L11</f>
        <v>30295563.059999909</v>
      </c>
      <c r="F13" s="17">
        <f>'[1]MotorCity Casino'!R11</f>
        <v>27266006.749999911</v>
      </c>
      <c r="G13" s="16">
        <f>'[1]MotorCity Casino'!W11</f>
        <v>5344137.3229999999</v>
      </c>
      <c r="H13" s="14">
        <f>[1]Greektown_Penn!L11</f>
        <v>3568316.5400000066</v>
      </c>
      <c r="I13" s="17">
        <f>[1]Greektown_Penn!R11</f>
        <v>3211484.8900000066</v>
      </c>
      <c r="J13" s="16">
        <f>[1]Greektown_Penn!W11</f>
        <v>629451.03899999999</v>
      </c>
      <c r="K13" s="14">
        <f>'[1]Bay Mills Indian Community'!L11</f>
        <v>28650253.469999909</v>
      </c>
      <c r="L13" s="15">
        <f>'[1]Bay Mills Indian Community'!R11</f>
        <v>25785228.119999908</v>
      </c>
      <c r="M13" s="16">
        <f>'[1]Bay Mills Indian Community'!W11</f>
        <v>5775891.0960000008</v>
      </c>
      <c r="N13" s="14">
        <f>[1]FireKeepers!$L11</f>
        <v>1576611.0799999982</v>
      </c>
      <c r="O13" s="17">
        <f>[1]FireKeepers!R11</f>
        <v>1418949.9799999981</v>
      </c>
      <c r="P13" s="16">
        <f>[1]FireKeepers!W11</f>
        <v>280758.03200000001</v>
      </c>
      <c r="Q13" s="14">
        <f>'[1]Grnd Traverse Band of Otta &amp; Ch'!$L11</f>
        <v>6881367.9799999893</v>
      </c>
      <c r="R13" s="17">
        <f>'[1]Grnd Traverse Band of Otta &amp; Ch'!R11</f>
        <v>6193231.1799999895</v>
      </c>
      <c r="S13" s="16">
        <f>'[1]Grnd Traverse Band of Otta &amp; Ch'!W11</f>
        <v>1387283.784</v>
      </c>
      <c r="T13" s="14">
        <f>'[1]Gun Lake Band'!L11</f>
        <v>1816652.900000006</v>
      </c>
      <c r="U13" s="17">
        <f>'[1]Gun Lake Band'!R11</f>
        <v>1634987.6100000059</v>
      </c>
      <c r="V13" s="16">
        <f>'[1]Gun Lake Band'!W11</f>
        <v>340074.60000000003</v>
      </c>
      <c r="W13" s="14">
        <f>'[1]Hannahville Indian Community'!L11</f>
        <v>1217891.9499999955</v>
      </c>
      <c r="X13" s="17">
        <f>'[1]Hannahville Indian Community'!R11</f>
        <v>1094537.9499999955</v>
      </c>
      <c r="Y13" s="16">
        <f>'[1]Hannahville Indian Community'!W11</f>
        <v>192638.68000000002</v>
      </c>
      <c r="Z13" s="14">
        <f>'[1]Keweenaw Bay Indian Community'!L11</f>
        <v>7147097.8299999833</v>
      </c>
      <c r="AA13" s="17">
        <f>'[1]Keweenaw Bay Indian Community'!R11</f>
        <v>6432388.049999983</v>
      </c>
      <c r="AB13" s="16">
        <f>'[1]Keweenaw Bay Indian Community'!W11</f>
        <v>1440854.92</v>
      </c>
      <c r="AC13" s="1">
        <f>'[1]Lac Vieux'!L11</f>
        <v>1330504.6699999943</v>
      </c>
      <c r="AD13" s="2">
        <f>'[1]Lac Vieux'!R11</f>
        <v>1197454.2099999944</v>
      </c>
      <c r="AE13" s="3">
        <f>'[1]Lac Vieux'!W11</f>
        <v>223175.86400000003</v>
      </c>
      <c r="AF13" s="18">
        <f>'[1]Little River Band of Ottawa Ind'!L11</f>
        <v>9141890.7899999749</v>
      </c>
      <c r="AG13" s="19">
        <f>'[1]Little River Band of Ottawa Ind'!R11</f>
        <v>8227701.7099999748</v>
      </c>
      <c r="AH13" s="20">
        <f>'[1]Little River Band of Ottawa Ind'!W11</f>
        <v>1843005.1840000001</v>
      </c>
      <c r="AI13" s="18">
        <f>'[1]Little Traverse Bay Band of Oda'!L11</f>
        <v>2976648.7800000012</v>
      </c>
      <c r="AJ13" s="19">
        <f>'[1]Little Traverse Bay Band of Oda'!R11</f>
        <v>2678983.9000000013</v>
      </c>
      <c r="AK13" s="20">
        <f>'[1]Little Traverse Bay Band of Oda'!W11</f>
        <v>600092.39199999999</v>
      </c>
      <c r="AL13" s="18">
        <f>'[1]Pokagon Band of Potawatomi Ind'!L11</f>
        <v>3406547.9099999964</v>
      </c>
      <c r="AM13" s="19">
        <f>'[1]Pokagon Band of Potawatomi Ind'!R11</f>
        <v>3065893.1199999964</v>
      </c>
      <c r="AN13" s="20">
        <f>'[1]Pokagon Band of Potawatomi Ind'!W11</f>
        <v>686760.05599999998</v>
      </c>
      <c r="AO13" s="18">
        <f>'[1]Soaring Eagle Gaming'!L11</f>
        <v>2727427.3900000006</v>
      </c>
      <c r="AP13" s="19">
        <f>'[1]Soaring Eagle Gaming'!R11</f>
        <v>2454684.6500000004</v>
      </c>
      <c r="AQ13" s="20">
        <f>'[1]Soaring Eagle Gaming'!W11</f>
        <v>549849.36</v>
      </c>
      <c r="AR13" s="18">
        <f>'[1]Sault Ste. Marie Tribe of Chipp'!L11</f>
        <v>3870268.5800000131</v>
      </c>
      <c r="AS13" s="19">
        <f>'[1]Sault Ste. Marie Tribe of Chipp'!R11</f>
        <v>3483241.7200000132</v>
      </c>
      <c r="AT13" s="20">
        <f>'[1]Sault Ste. Marie Tribe of Chipp'!W11</f>
        <v>780246.14400000009</v>
      </c>
      <c r="AU13" s="21">
        <f t="shared" ref="AU13" si="20">B13+E13+H13+K13+N13+Q13+T13+W13+Z13+AC13+AF13+AI13+AL13+AO13+AR13</f>
        <v>153585511.28999963</v>
      </c>
      <c r="AV13" s="21">
        <f t="shared" ref="AV13" si="21">C13+F13+I13+L13+O13+R13+U13+X13+AA13+AD13+AG13+AJ13+AM13+AP13+AS13</f>
        <v>138225395.35999966</v>
      </c>
      <c r="AW13" s="62">
        <f t="shared" ref="AW13" si="22">D13+G13+J13+M13+P13+S13+V13+Y13+AB13+AE13+AH13+AK13+AN13+AQ13+AT13</f>
        <v>28714020.295000006</v>
      </c>
      <c r="AX13" s="70">
        <f>'[1]All Operators reconciliation'!V10+'[1]All Operators reconciliation'!X10</f>
        <v>7194857.9214999974</v>
      </c>
      <c r="AY13" s="70">
        <f>'[1]All Operators reconciliation'!U10</f>
        <v>3525157.5279999999</v>
      </c>
    </row>
    <row r="14" spans="1:51" s="26" customFormat="1" ht="13.8" x14ac:dyDescent="0.3">
      <c r="A14" s="32" t="s">
        <v>43</v>
      </c>
      <c r="B14" s="14">
        <f>'[1]MGM Grand Detroit'!L12</f>
        <v>44038643.700000048</v>
      </c>
      <c r="C14" s="15">
        <f>'[1]MGM Grand Detroit'!R12</f>
        <v>39634779.33000005</v>
      </c>
      <c r="D14" s="16">
        <f>'[1]MGM Grand Detroit'!W12</f>
        <v>7768416.7470000004</v>
      </c>
      <c r="E14" s="14">
        <f>'[1]MotorCity Casino'!L12</f>
        <v>33198638.199999966</v>
      </c>
      <c r="F14" s="17">
        <f>'[1]MotorCity Casino'!R12</f>
        <v>29878774.369999968</v>
      </c>
      <c r="G14" s="16">
        <f>'[1]MotorCity Casino'!W12</f>
        <v>5856239.7740000002</v>
      </c>
      <c r="H14" s="14">
        <f>[1]Greektown_Penn!L12</f>
        <v>2223861.8699999899</v>
      </c>
      <c r="I14" s="17">
        <f>[1]Greektown_Penn!R12</f>
        <v>2001475.6799999899</v>
      </c>
      <c r="J14" s="16">
        <f>[1]Greektown_Penn!W12</f>
        <v>392289.23299999995</v>
      </c>
      <c r="K14" s="14">
        <f>'[1]Bay Mills Indian Community'!L12</f>
        <v>28185067.129999995</v>
      </c>
      <c r="L14" s="15">
        <f>'[1]Bay Mills Indian Community'!R12</f>
        <v>25366560.419999994</v>
      </c>
      <c r="M14" s="16">
        <f>'[1]Bay Mills Indian Community'!W12</f>
        <v>5682109.5360000003</v>
      </c>
      <c r="N14" s="14">
        <f>[1]FireKeepers!$L12</f>
        <v>1673760.9499999955</v>
      </c>
      <c r="O14" s="17">
        <f>[1]FireKeepers!R12</f>
        <v>1506384.8499999954</v>
      </c>
      <c r="P14" s="16">
        <f>[1]FireKeepers!W12</f>
        <v>313749.84000000003</v>
      </c>
      <c r="Q14" s="14">
        <f>'[1]Grnd Traverse Band of Otta &amp; Ch'!$L12</f>
        <v>6853299.8799999952</v>
      </c>
      <c r="R14" s="17">
        <f>'[1]Grnd Traverse Band of Otta &amp; Ch'!R12</f>
        <v>6167969.889999995</v>
      </c>
      <c r="S14" s="16">
        <f>'[1]Grnd Traverse Band of Otta &amp; Ch'!W12</f>
        <v>1381625.2560000001</v>
      </c>
      <c r="T14" s="14">
        <f>'[1]Gun Lake Band'!L12</f>
        <v>2058329.5700000043</v>
      </c>
      <c r="U14" s="17">
        <f>'[1]Gun Lake Band'!R12</f>
        <v>1852496.6100000043</v>
      </c>
      <c r="V14" s="16">
        <f>'[1]Gun Lake Band'!W12</f>
        <v>409116.21600000001</v>
      </c>
      <c r="W14" s="14">
        <f>'[1]Hannahville Indian Community'!L12</f>
        <v>1443468.2699999996</v>
      </c>
      <c r="X14" s="17">
        <f>'[1]Hannahville Indian Community'!R12</f>
        <v>1299121.4399999995</v>
      </c>
      <c r="Y14" s="16">
        <f>'[1]Hannahville Indian Community'!W12</f>
        <v>240519.32799999998</v>
      </c>
      <c r="Z14" s="14">
        <f>'[1]Keweenaw Bay Indian Community'!L12</f>
        <v>7220530.25</v>
      </c>
      <c r="AA14" s="17">
        <f>'[1]Keweenaw Bay Indian Community'!R12</f>
        <v>6498477.2199999997</v>
      </c>
      <c r="AB14" s="16">
        <f>'[1]Keweenaw Bay Indian Community'!W12</f>
        <v>1455658.8960000002</v>
      </c>
      <c r="AC14" s="1">
        <f>'[1]Lac Vieux'!L12</f>
        <v>1367009.9100000039</v>
      </c>
      <c r="AD14" s="2">
        <f>'[1]Lac Vieux'!R12</f>
        <v>1230308.9100000039</v>
      </c>
      <c r="AE14" s="3">
        <f>'[1]Lac Vieux'!W12</f>
        <v>236328.18400000001</v>
      </c>
      <c r="AF14" s="18">
        <f>'[1]Little River Band of Ottawa Ind'!L12</f>
        <v>10541446.439999985</v>
      </c>
      <c r="AG14" s="19">
        <f>'[1]Little River Band of Ottawa Ind'!R12</f>
        <v>9487301.799999984</v>
      </c>
      <c r="AH14" s="20">
        <f>'[1]Little River Band of Ottawa Ind'!W12</f>
        <v>2125155.6</v>
      </c>
      <c r="AI14" s="18">
        <f>'[1]Little Traverse Bay Band of Oda'!L12</f>
        <v>3012568.4200000018</v>
      </c>
      <c r="AJ14" s="19">
        <f>'[1]Little Traverse Bay Band of Oda'!R12</f>
        <v>2711311.5800000019</v>
      </c>
      <c r="AK14" s="20">
        <f>'[1]Little Traverse Bay Band of Oda'!W12</f>
        <v>607333.79200000002</v>
      </c>
      <c r="AL14" s="18">
        <f>'[1]Pokagon Band of Potawatomi Ind'!L12</f>
        <v>3171860.2199999988</v>
      </c>
      <c r="AM14" s="19">
        <f>'[1]Pokagon Band of Potawatomi Ind'!R12</f>
        <v>2854674.1999999988</v>
      </c>
      <c r="AN14" s="20">
        <f>'[1]Pokagon Band of Potawatomi Ind'!W12</f>
        <v>639447.02400000009</v>
      </c>
      <c r="AO14" s="18">
        <f>'[1]Soaring Eagle Gaming'!L12</f>
        <v>2599680.5199999958</v>
      </c>
      <c r="AP14" s="19">
        <f>'[1]Soaring Eagle Gaming'!R12</f>
        <v>2339712.469999996</v>
      </c>
      <c r="AQ14" s="20">
        <f>'[1]Soaring Eagle Gaming'!W12</f>
        <v>524095.592</v>
      </c>
      <c r="AR14" s="18">
        <f>'[1]Sault Ste. Marie Tribe of Chipp'!L12</f>
        <v>4655880.9399999976</v>
      </c>
      <c r="AS14" s="19">
        <f>'[1]Sault Ste. Marie Tribe of Chipp'!R12</f>
        <v>4371427.3099999977</v>
      </c>
      <c r="AT14" s="20">
        <f>'[1]Sault Ste. Marie Tribe of Chipp'!W12</f>
        <v>979199.72</v>
      </c>
      <c r="AU14" s="21">
        <f t="shared" ref="AU14" si="23">B14+E14+H14+K14+N14+Q14+T14+W14+Z14+AC14+AF14+AI14+AL14+AO14+AR14</f>
        <v>152244046.26999998</v>
      </c>
      <c r="AV14" s="21">
        <f t="shared" ref="AV14" si="24">C14+F14+I14+L14+O14+R14+U14+X14+AA14+AD14+AG14+AJ14+AM14+AP14+AS14</f>
        <v>137200776.07999998</v>
      </c>
      <c r="AW14" s="62">
        <f t="shared" ref="AW14" si="25">D14+G14+J14+M14+P14+S14+V14+Y14+AB14+AE14+AH14+AK14+AN14+AQ14+AT14</f>
        <v>28611284.738000002</v>
      </c>
      <c r="AX14" s="70">
        <f>'[1]All Operators reconciliation'!V11+'[1]All Operators reconciliation'!X11</f>
        <v>6901200.3332500001</v>
      </c>
      <c r="AY14" s="70">
        <f>'[1]All Operators reconciliation'!U11</f>
        <v>3648584.7460000003</v>
      </c>
    </row>
    <row r="15" spans="1:51" s="26" customFormat="1" ht="13.8" x14ac:dyDescent="0.3">
      <c r="A15" s="32" t="s">
        <v>44</v>
      </c>
      <c r="B15" s="14">
        <f>'[1]MGM Grand Detroit'!L13</f>
        <v>48649281.150000095</v>
      </c>
      <c r="C15" s="15">
        <f>'[1]MGM Grand Detroit'!R13</f>
        <v>43784353.030000098</v>
      </c>
      <c r="D15" s="16">
        <f>'[1]MGM Grand Detroit'!W13</f>
        <v>8581733.1949999984</v>
      </c>
      <c r="E15" s="14">
        <f>'[1]MotorCity Casino'!L13</f>
        <v>35153548.030000038</v>
      </c>
      <c r="F15" s="17">
        <f>'[1]MotorCity Casino'!R13</f>
        <v>31638193.210000038</v>
      </c>
      <c r="G15" s="16">
        <f>'[1]MotorCity Casino'!W13</f>
        <v>6201085.8699999992</v>
      </c>
      <c r="H15" s="14">
        <f>[1]Greektown_Penn!L13</f>
        <v>2633002.9799999893</v>
      </c>
      <c r="I15" s="17">
        <f>[1]Greektown_Penn!R13</f>
        <v>2369702.6799999895</v>
      </c>
      <c r="J15" s="16">
        <f>[1]Greektown_Penn!W13</f>
        <v>464461.72499999998</v>
      </c>
      <c r="K15" s="14">
        <f>'[1]Bay Mills Indian Community'!L13</f>
        <v>37145743.460000038</v>
      </c>
      <c r="L15" s="15">
        <f>'[1]Bay Mills Indian Community'!R13</f>
        <v>33431169.110000037</v>
      </c>
      <c r="M15" s="16">
        <f>'[1]Bay Mills Indian Community'!W13</f>
        <v>7488581.8799999999</v>
      </c>
      <c r="N15" s="14">
        <f>[1]FireKeepers!$L13</f>
        <v>1858355.9799999967</v>
      </c>
      <c r="O15" s="17">
        <f>[1]FireKeepers!R13</f>
        <v>1672520.3799999966</v>
      </c>
      <c r="P15" s="16">
        <f>[1]FireKeepers!W13</f>
        <v>374644.56800000003</v>
      </c>
      <c r="Q15" s="14">
        <f>'[1]Grnd Traverse Band of Otta &amp; Ch'!$L13</f>
        <v>7242450.6699999869</v>
      </c>
      <c r="R15" s="17">
        <f>'[1]Grnd Traverse Band of Otta &amp; Ch'!R13</f>
        <v>6518205.5999999866</v>
      </c>
      <c r="S15" s="16">
        <f>'[1]Grnd Traverse Band of Otta &amp; Ch'!W13</f>
        <v>1460078.0560000001</v>
      </c>
      <c r="T15" s="14">
        <f>'[1]Gun Lake Band'!L13</f>
        <v>1924142.5300000012</v>
      </c>
      <c r="U15" s="17">
        <f>'[1]Gun Lake Band'!R13</f>
        <v>1731728.0800000012</v>
      </c>
      <c r="V15" s="16">
        <f>'[1]Gun Lake Band'!W13</f>
        <v>387907.136</v>
      </c>
      <c r="W15" s="14">
        <f>'[1]Hannahville Indian Community'!L13</f>
        <v>1351116.5199999996</v>
      </c>
      <c r="X15" s="17">
        <f>'[1]Hannahville Indian Community'!R13</f>
        <v>1198968.4999999995</v>
      </c>
      <c r="Y15" s="16">
        <f>'[1]Hannahville Indian Community'!W13</f>
        <v>230201.95200000002</v>
      </c>
      <c r="Z15" s="14">
        <f>'[1]Keweenaw Bay Indian Community'!L13</f>
        <v>6463568.6499999762</v>
      </c>
      <c r="AA15" s="17">
        <f>'[1]Keweenaw Bay Indian Community'!R13</f>
        <v>5817211.7899999758</v>
      </c>
      <c r="AB15" s="16">
        <f>'[1]Keweenaw Bay Indian Community'!W13</f>
        <v>1303055.4400000002</v>
      </c>
      <c r="AC15" s="1">
        <f>'[1]Lac Vieux'!L13</f>
        <v>1879841.5199999958</v>
      </c>
      <c r="AD15" s="2">
        <f>'[1]Lac Vieux'!R13</f>
        <v>1691857.3699999959</v>
      </c>
      <c r="AE15" s="3">
        <f>'[1]Lac Vieux'!W13</f>
        <v>351906.33600000001</v>
      </c>
      <c r="AF15" s="18">
        <f>'[1]Little River Band of Ottawa Ind'!L13</f>
        <v>9553376.3399999868</v>
      </c>
      <c r="AG15" s="19">
        <f>'[1]Little River Band of Ottawa Ind'!R13</f>
        <v>8598038.709999986</v>
      </c>
      <c r="AH15" s="20">
        <f>'[1]Little River Band of Ottawa Ind'!W13</f>
        <v>1925960.672</v>
      </c>
      <c r="AI15" s="18">
        <f>'[1]Little Traverse Bay Band of Oda'!L13</f>
        <v>2595246.799999997</v>
      </c>
      <c r="AJ15" s="19">
        <f>'[1]Little Traverse Bay Band of Oda'!R13</f>
        <v>2335722.1199999969</v>
      </c>
      <c r="AK15" s="20">
        <f>'[1]Little Traverse Bay Band of Oda'!W13</f>
        <v>523201.75199999998</v>
      </c>
      <c r="AL15" s="18">
        <f>'[1]Pokagon Band of Potawatomi Ind'!L13</f>
        <v>3155327.1300000101</v>
      </c>
      <c r="AM15" s="19">
        <f>'[1]Pokagon Band of Potawatomi Ind'!R13</f>
        <v>2839794.4100000104</v>
      </c>
      <c r="AN15" s="20">
        <f>'[1]Pokagon Band of Potawatomi Ind'!W13</f>
        <v>636113.95200000005</v>
      </c>
      <c r="AO15" s="18">
        <f>'[1]Soaring Eagle Gaming'!L13</f>
        <v>2708371.150000006</v>
      </c>
      <c r="AP15" s="19">
        <f>'[1]Soaring Eagle Gaming'!R13</f>
        <v>2437534.0300000058</v>
      </c>
      <c r="AQ15" s="20">
        <f>'[1]Soaring Eagle Gaming'!W13</f>
        <v>546007.62400000007</v>
      </c>
      <c r="AR15" s="18">
        <f>'[1]Sault Ste. Marie Tribe of Chipp'!L13</f>
        <v>4111094.6099999994</v>
      </c>
      <c r="AS15" s="19">
        <f>'[1]Sault Ste. Marie Tribe of Chipp'!R13</f>
        <v>3699985.1499999994</v>
      </c>
      <c r="AT15" s="20">
        <f>'[1]Sault Ste. Marie Tribe of Chipp'!W13</f>
        <v>828796.67200000002</v>
      </c>
      <c r="AU15" s="21">
        <f t="shared" ref="AU15" si="26">B15+E15+H15+K15+N15+Q15+T15+W15+Z15+AC15+AF15+AI15+AL15+AO15+AR15</f>
        <v>166424467.5200001</v>
      </c>
      <c r="AV15" s="21">
        <f t="shared" ref="AV15" si="27">C15+F15+I15+L15+O15+R15+U15+X15+AA15+AD15+AG15+AJ15+AM15+AP15+AS15</f>
        <v>149764984.17000011</v>
      </c>
      <c r="AW15" s="62">
        <f t="shared" ref="AW15" si="28">D15+G15+J15+M15+P15+S15+V15+Y15+AB15+AE15+AH15+AK15+AN15+AQ15+AT15</f>
        <v>31303736.829999998</v>
      </c>
      <c r="AX15" s="70">
        <f>'[1]All Operators reconciliation'!V12+'[1]All Operators reconciliation'!X12</f>
        <v>7506952.0215000017</v>
      </c>
      <c r="AY15" s="70">
        <f>'[1]All Operators reconciliation'!U12</f>
        <v>4014114.01</v>
      </c>
    </row>
    <row r="16" spans="1:51" s="26" customFormat="1" ht="13.8" x14ac:dyDescent="0.3">
      <c r="A16" s="32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2"/>
      <c r="AX16" s="70"/>
      <c r="AY16" s="70"/>
    </row>
    <row r="17" spans="1:68" s="26" customFormat="1" ht="13.8" x14ac:dyDescent="0.3">
      <c r="A17" s="32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2"/>
      <c r="AX17" s="70"/>
      <c r="AY17" s="70"/>
    </row>
    <row r="18" spans="1:68" s="26" customFormat="1" thickBot="1" x14ac:dyDescent="0.35">
      <c r="A18" s="32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2"/>
      <c r="AX18" s="71"/>
      <c r="AY18" s="72"/>
    </row>
    <row r="19" spans="1:68" s="27" customFormat="1" thickBot="1" x14ac:dyDescent="0.35">
      <c r="A19" s="33" t="s">
        <v>48</v>
      </c>
      <c r="B19" s="11">
        <f>SUM(B7:B18)</f>
        <v>447031313.64999962</v>
      </c>
      <c r="C19" s="12">
        <f t="shared" ref="C19" si="29">SUM(C7:C18)</f>
        <v>402328182.27999961</v>
      </c>
      <c r="D19" s="4">
        <f t="shared" ref="D19:AY19" si="30">SUM(D7:D18)</f>
        <v>78380323.727999985</v>
      </c>
      <c r="E19" s="11">
        <f t="shared" si="30"/>
        <v>281543156.30000019</v>
      </c>
      <c r="F19" s="13">
        <f t="shared" ref="F19" si="31">SUM(F7:F18)</f>
        <v>253388840.64000013</v>
      </c>
      <c r="G19" s="4">
        <f t="shared" si="30"/>
        <v>49188212.751999997</v>
      </c>
      <c r="H19" s="11">
        <f t="shared" si="30"/>
        <v>30876769.419999897</v>
      </c>
      <c r="I19" s="13">
        <f t="shared" ref="I19" si="32">SUM(I7:I18)</f>
        <v>27789092.4799999</v>
      </c>
      <c r="J19" s="4">
        <f t="shared" si="30"/>
        <v>4970662.129999999</v>
      </c>
      <c r="K19" s="11">
        <f t="shared" si="30"/>
        <v>260922796.36000013</v>
      </c>
      <c r="L19" s="12">
        <f t="shared" ref="L19" si="33">SUM(L7:L18)</f>
        <v>234830516.72000012</v>
      </c>
      <c r="M19" s="4">
        <f t="shared" si="30"/>
        <v>52058035.736000001</v>
      </c>
      <c r="N19" s="11">
        <f t="shared" ref="N19:P19" si="34">SUM(N7:N18)</f>
        <v>15220980.569999978</v>
      </c>
      <c r="O19" s="13">
        <f t="shared" si="34"/>
        <v>13698882.509999979</v>
      </c>
      <c r="P19" s="4">
        <f t="shared" si="34"/>
        <v>2524549.6800000002</v>
      </c>
      <c r="Q19" s="11">
        <f t="shared" si="30"/>
        <v>62804248.229999959</v>
      </c>
      <c r="R19" s="13">
        <f t="shared" ref="R19" si="35">SUM(R7:R18)</f>
        <v>56523823.389999963</v>
      </c>
      <c r="S19" s="4">
        <f t="shared" si="30"/>
        <v>12117336.448000001</v>
      </c>
      <c r="T19" s="11">
        <f t="shared" ref="T19:V19" si="36">SUM(T7:T18)</f>
        <v>16910040.060000021</v>
      </c>
      <c r="U19" s="13">
        <f t="shared" si="36"/>
        <v>15219035.850000022</v>
      </c>
      <c r="V19" s="4">
        <f t="shared" si="36"/>
        <v>2865064.0720000002</v>
      </c>
      <c r="W19" s="11">
        <f t="shared" si="30"/>
        <v>11066324.459999993</v>
      </c>
      <c r="X19" s="13">
        <f t="shared" ref="X19" si="37">SUM(X7:X18)</f>
        <v>9941090.8299999945</v>
      </c>
      <c r="Y19" s="4">
        <f t="shared" si="30"/>
        <v>1716689.4480000001</v>
      </c>
      <c r="Z19" s="11">
        <f t="shared" si="30"/>
        <v>62052500.99999994</v>
      </c>
      <c r="AA19" s="13">
        <f t="shared" ref="AA19" si="38">SUM(AA7:AA18)</f>
        <v>55847250.899999939</v>
      </c>
      <c r="AB19" s="4">
        <f t="shared" si="30"/>
        <v>11965784.192</v>
      </c>
      <c r="AC19" s="11">
        <f t="shared" ref="AC19:AE19" si="39">SUM(AC7:AC18)</f>
        <v>12998513.069999997</v>
      </c>
      <c r="AD19" s="13">
        <f t="shared" si="39"/>
        <v>11698661.759999996</v>
      </c>
      <c r="AE19" s="4">
        <f t="shared" si="39"/>
        <v>2081321.656</v>
      </c>
      <c r="AF19" s="11">
        <f t="shared" si="30"/>
        <v>81049187.649999946</v>
      </c>
      <c r="AG19" s="13">
        <f t="shared" ref="AG19" si="40">SUM(AG7:AG18)</f>
        <v>72944268.889999926</v>
      </c>
      <c r="AH19" s="4">
        <f t="shared" si="30"/>
        <v>15795516.240000002</v>
      </c>
      <c r="AI19" s="11">
        <f t="shared" si="30"/>
        <v>26769203.400000006</v>
      </c>
      <c r="AJ19" s="13">
        <f t="shared" ref="AJ19" si="41">SUM(AJ7:AJ18)</f>
        <v>24092283.060000006</v>
      </c>
      <c r="AK19" s="4">
        <f t="shared" si="30"/>
        <v>4852671.4000000004</v>
      </c>
      <c r="AL19" s="11">
        <f t="shared" ref="AL19:AQ19" si="42">SUM(AL7:AL18)</f>
        <v>30688824.250000007</v>
      </c>
      <c r="AM19" s="13">
        <f t="shared" si="42"/>
        <v>27619941.820000011</v>
      </c>
      <c r="AN19" s="4">
        <f t="shared" si="42"/>
        <v>5642866.9759999998</v>
      </c>
      <c r="AO19" s="11">
        <f t="shared" si="42"/>
        <v>24061358.269999988</v>
      </c>
      <c r="AP19" s="13">
        <f t="shared" si="42"/>
        <v>21578781.819999985</v>
      </c>
      <c r="AQ19" s="4">
        <f t="shared" si="42"/>
        <v>4289647.1280000005</v>
      </c>
      <c r="AR19" s="11">
        <f t="shared" si="30"/>
        <v>42879520.560000017</v>
      </c>
      <c r="AS19" s="13">
        <f t="shared" ref="AS19" si="43">SUM(AS7:AS18)</f>
        <v>39722393.790000014</v>
      </c>
      <c r="AT19" s="4">
        <f t="shared" si="30"/>
        <v>8353816.2080000006</v>
      </c>
      <c r="AU19" s="11">
        <f>SUM(AU7:AU18)</f>
        <v>1406874737.2499995</v>
      </c>
      <c r="AV19" s="12">
        <f t="shared" ref="AV19" si="44">SUM(AV7:AV18)</f>
        <v>1267223046.7399995</v>
      </c>
      <c r="AW19" s="4">
        <f t="shared" si="30"/>
        <v>256802497.79400003</v>
      </c>
      <c r="AX19" s="67">
        <f t="shared" ref="AX19" si="45">SUM(AX7:AX18)</f>
        <v>65346340.132499985</v>
      </c>
      <c r="AY19" s="67">
        <f t="shared" si="30"/>
        <v>31065824.796000004</v>
      </c>
    </row>
    <row r="20" spans="1:68" s="27" customFormat="1" ht="13.8" x14ac:dyDescent="0.3">
      <c r="A20" s="6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39"/>
    </row>
    <row r="21" spans="1:68" s="9" customFormat="1" ht="27" customHeight="1" x14ac:dyDescent="0.25">
      <c r="B21" s="30" t="s">
        <v>49</v>
      </c>
      <c r="C21" s="133" t="s">
        <v>51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  <c r="Q21" s="8"/>
      <c r="AX21" s="38"/>
      <c r="AY21" s="38"/>
    </row>
    <row r="22" spans="1:68" s="9" customFormat="1" ht="21" customHeight="1" x14ac:dyDescent="0.25">
      <c r="B22" s="30" t="s">
        <v>50</v>
      </c>
      <c r="C22" s="133" t="s">
        <v>82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  <c r="Q22" s="8"/>
      <c r="AX22" s="38"/>
      <c r="AY22" s="38"/>
    </row>
    <row r="23" spans="1:68" s="9" customFormat="1" x14ac:dyDescent="0.3">
      <c r="A23" s="64"/>
      <c r="B23" s="30" t="s">
        <v>61</v>
      </c>
      <c r="C23" s="133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BO23" s="44"/>
      <c r="BP23" s="37"/>
    </row>
    <row r="24" spans="1:68" x14ac:dyDescent="0.3">
      <c r="A24" s="65"/>
      <c r="B24" s="66"/>
      <c r="C24" s="66"/>
      <c r="D24" s="66"/>
    </row>
    <row r="27" spans="1:68" ht="15.75" customHeight="1" x14ac:dyDescent="0.3"/>
    <row r="28" spans="1:68" ht="15.75" customHeight="1" x14ac:dyDescent="0.3"/>
  </sheetData>
  <sheetProtection algorithmName="SHA-512" hashValue="kF7rUvLeFikHrFabpm4C1Ku7fwSOgOEZgdXQ2/V6+ZJLpmb89e6VTs4E22uPcjiw+IMmHBSSiHjqeI4yJ1DejQ==" saltValue="xVIULTZSAGU+xVBL87cyyQ==" spinCount="100000" sheet="1" selectLockedCells="1" selectUnlockedCells="1"/>
  <mergeCells count="69">
    <mergeCell ref="AL4:AN4"/>
    <mergeCell ref="AC5:AE5"/>
    <mergeCell ref="AF5:AH5"/>
    <mergeCell ref="AI5:AK5"/>
    <mergeCell ref="AL5:AN5"/>
    <mergeCell ref="AC4:AE4"/>
    <mergeCell ref="AF4:AH4"/>
    <mergeCell ref="AI4:AK4"/>
    <mergeCell ref="C22:M22"/>
    <mergeCell ref="C23:W23"/>
    <mergeCell ref="W5:Y5"/>
    <mergeCell ref="Z5:AB5"/>
    <mergeCell ref="C21:M21"/>
    <mergeCell ref="Q5:S5"/>
    <mergeCell ref="T5:V5"/>
    <mergeCell ref="T4:V4"/>
    <mergeCell ref="W4:Y4"/>
    <mergeCell ref="Z4:AB4"/>
    <mergeCell ref="B5:D5"/>
    <mergeCell ref="E5:G5"/>
    <mergeCell ref="H5:J5"/>
    <mergeCell ref="K5:M5"/>
    <mergeCell ref="N5:P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O2:AQ2"/>
    <mergeCell ref="AR2:AT2"/>
    <mergeCell ref="AU2:AW5"/>
    <mergeCell ref="AX2:AX5"/>
    <mergeCell ref="AY2:AY5"/>
    <mergeCell ref="AO5:AQ5"/>
    <mergeCell ref="AR5:AT5"/>
    <mergeCell ref="AO4:AQ4"/>
    <mergeCell ref="AR4:AT4"/>
    <mergeCell ref="B3:D3"/>
    <mergeCell ref="E3:G3"/>
    <mergeCell ref="H3:J3"/>
    <mergeCell ref="K3:M3"/>
    <mergeCell ref="N3:P3"/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7" bestFit="1" customWidth="1"/>
  </cols>
  <sheetData>
    <row r="1" spans="1:51" ht="18.600000000000001" thickBot="1" x14ac:dyDescent="0.4">
      <c r="A1" s="7"/>
      <c r="B1" s="75" t="s">
        <v>75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 t="s">
        <v>75</v>
      </c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 t="s">
        <v>75</v>
      </c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8"/>
    </row>
    <row r="2" spans="1:51" s="28" customFormat="1" ht="50.25" customHeight="1" thickBot="1" x14ac:dyDescent="0.35">
      <c r="A2" s="35" t="s">
        <v>0</v>
      </c>
      <c r="B2" s="79" t="s">
        <v>1</v>
      </c>
      <c r="C2" s="79"/>
      <c r="D2" s="79"/>
      <c r="E2" s="80" t="s">
        <v>2</v>
      </c>
      <c r="F2" s="80"/>
      <c r="G2" s="80"/>
      <c r="H2" s="81" t="s">
        <v>3</v>
      </c>
      <c r="I2" s="81"/>
      <c r="J2" s="81"/>
      <c r="K2" s="82" t="s">
        <v>4</v>
      </c>
      <c r="L2" s="82"/>
      <c r="M2" s="82"/>
      <c r="N2" s="83" t="s">
        <v>74</v>
      </c>
      <c r="O2" s="84"/>
      <c r="P2" s="85"/>
      <c r="Q2" s="86" t="s">
        <v>5</v>
      </c>
      <c r="R2" s="86"/>
      <c r="S2" s="86"/>
      <c r="T2" s="87" t="s">
        <v>64</v>
      </c>
      <c r="U2" s="87"/>
      <c r="V2" s="87"/>
      <c r="W2" s="88" t="s">
        <v>79</v>
      </c>
      <c r="X2" s="88"/>
      <c r="Y2" s="88"/>
      <c r="Z2" s="89" t="s">
        <v>6</v>
      </c>
      <c r="AA2" s="89"/>
      <c r="AB2" s="89"/>
      <c r="AC2" s="90" t="s">
        <v>69</v>
      </c>
      <c r="AD2" s="90"/>
      <c r="AE2" s="90"/>
      <c r="AF2" s="91" t="s">
        <v>7</v>
      </c>
      <c r="AG2" s="91"/>
      <c r="AH2" s="91"/>
      <c r="AI2" s="92" t="s">
        <v>55</v>
      </c>
      <c r="AJ2" s="92"/>
      <c r="AK2" s="92"/>
      <c r="AL2" s="73" t="s">
        <v>57</v>
      </c>
      <c r="AM2" s="73"/>
      <c r="AN2" s="74"/>
      <c r="AO2" s="93" t="s">
        <v>76</v>
      </c>
      <c r="AP2" s="93"/>
      <c r="AQ2" s="94"/>
      <c r="AR2" s="95" t="s">
        <v>8</v>
      </c>
      <c r="AS2" s="95"/>
      <c r="AT2" s="96"/>
      <c r="AU2" s="97" t="s">
        <v>9</v>
      </c>
      <c r="AV2" s="98"/>
      <c r="AW2" s="99"/>
      <c r="AX2" s="159" t="s">
        <v>60</v>
      </c>
      <c r="AY2" s="159" t="s">
        <v>67</v>
      </c>
    </row>
    <row r="3" spans="1:51" s="28" customFormat="1" ht="15" hidden="1" thickBot="1" x14ac:dyDescent="0.35">
      <c r="A3" s="35" t="s">
        <v>10</v>
      </c>
      <c r="B3" s="79" t="s">
        <v>11</v>
      </c>
      <c r="C3" s="79"/>
      <c r="D3" s="79"/>
      <c r="E3" s="80" t="s">
        <v>2</v>
      </c>
      <c r="F3" s="80"/>
      <c r="G3" s="80"/>
      <c r="H3" s="81" t="s">
        <v>12</v>
      </c>
      <c r="I3" s="81"/>
      <c r="J3" s="81"/>
      <c r="K3" s="82" t="s">
        <v>13</v>
      </c>
      <c r="L3" s="82"/>
      <c r="M3" s="82"/>
      <c r="N3" s="83" t="s">
        <v>72</v>
      </c>
      <c r="O3" s="84"/>
      <c r="P3" s="85"/>
      <c r="Q3" s="86" t="s">
        <v>14</v>
      </c>
      <c r="R3" s="86"/>
      <c r="S3" s="86"/>
      <c r="T3" s="87" t="s">
        <v>65</v>
      </c>
      <c r="U3" s="87"/>
      <c r="V3" s="87"/>
      <c r="W3" s="88" t="s">
        <v>15</v>
      </c>
      <c r="X3" s="88"/>
      <c r="Y3" s="88"/>
      <c r="Z3" s="89" t="s">
        <v>16</v>
      </c>
      <c r="AA3" s="89"/>
      <c r="AB3" s="89"/>
      <c r="AC3" s="90" t="s">
        <v>70</v>
      </c>
      <c r="AD3" s="90"/>
      <c r="AE3" s="90"/>
      <c r="AF3" s="91" t="s">
        <v>17</v>
      </c>
      <c r="AG3" s="91"/>
      <c r="AH3" s="91"/>
      <c r="AI3" s="92" t="s">
        <v>18</v>
      </c>
      <c r="AJ3" s="92"/>
      <c r="AK3" s="92"/>
      <c r="AL3" s="73" t="s">
        <v>58</v>
      </c>
      <c r="AM3" s="73"/>
      <c r="AN3" s="74"/>
      <c r="AO3" s="93" t="s">
        <v>77</v>
      </c>
      <c r="AP3" s="93"/>
      <c r="AQ3" s="94"/>
      <c r="AR3" s="95" t="s">
        <v>19</v>
      </c>
      <c r="AS3" s="95"/>
      <c r="AT3" s="96"/>
      <c r="AU3" s="100"/>
      <c r="AV3" s="101"/>
      <c r="AW3" s="102"/>
      <c r="AX3" s="160"/>
      <c r="AY3" s="160"/>
    </row>
    <row r="4" spans="1:51" s="28" customFormat="1" ht="15" hidden="1" thickBot="1" x14ac:dyDescent="0.35">
      <c r="A4" s="35" t="s">
        <v>20</v>
      </c>
      <c r="B4" s="79" t="s">
        <v>21</v>
      </c>
      <c r="C4" s="79"/>
      <c r="D4" s="79"/>
      <c r="E4" s="80" t="s">
        <v>22</v>
      </c>
      <c r="F4" s="80"/>
      <c r="G4" s="80"/>
      <c r="H4" s="81" t="s">
        <v>23</v>
      </c>
      <c r="I4" s="81"/>
      <c r="J4" s="81"/>
      <c r="K4" s="82" t="s">
        <v>24</v>
      </c>
      <c r="L4" s="82"/>
      <c r="M4" s="82"/>
      <c r="N4" s="83" t="s">
        <v>73</v>
      </c>
      <c r="O4" s="84"/>
      <c r="P4" s="85"/>
      <c r="Q4" s="86" t="s">
        <v>25</v>
      </c>
      <c r="R4" s="86"/>
      <c r="S4" s="86"/>
      <c r="T4" s="87" t="s">
        <v>66</v>
      </c>
      <c r="U4" s="87"/>
      <c r="V4" s="87"/>
      <c r="W4" s="88" t="s">
        <v>26</v>
      </c>
      <c r="X4" s="88"/>
      <c r="Y4" s="88"/>
      <c r="Z4" s="89" t="s">
        <v>27</v>
      </c>
      <c r="AA4" s="89"/>
      <c r="AB4" s="89"/>
      <c r="AC4" s="90" t="s">
        <v>71</v>
      </c>
      <c r="AD4" s="90"/>
      <c r="AE4" s="90"/>
      <c r="AF4" s="91" t="s">
        <v>28</v>
      </c>
      <c r="AG4" s="91"/>
      <c r="AH4" s="91"/>
      <c r="AI4" s="92" t="s">
        <v>29</v>
      </c>
      <c r="AJ4" s="92"/>
      <c r="AK4" s="92"/>
      <c r="AL4" s="73" t="s">
        <v>59</v>
      </c>
      <c r="AM4" s="73"/>
      <c r="AN4" s="74"/>
      <c r="AO4" s="93" t="s">
        <v>78</v>
      </c>
      <c r="AP4" s="93"/>
      <c r="AQ4" s="94"/>
      <c r="AR4" s="95" t="s">
        <v>30</v>
      </c>
      <c r="AS4" s="95"/>
      <c r="AT4" s="96"/>
      <c r="AU4" s="100"/>
      <c r="AV4" s="101"/>
      <c r="AW4" s="102"/>
      <c r="AX4" s="160"/>
      <c r="AY4" s="160"/>
    </row>
    <row r="5" spans="1:51" s="28" customFormat="1" ht="24.6" thickBot="1" x14ac:dyDescent="0.35">
      <c r="A5" s="36" t="s">
        <v>56</v>
      </c>
      <c r="B5" s="118">
        <v>44218</v>
      </c>
      <c r="C5" s="119"/>
      <c r="D5" s="120"/>
      <c r="E5" s="121">
        <v>44218</v>
      </c>
      <c r="F5" s="122"/>
      <c r="G5" s="123"/>
      <c r="H5" s="124">
        <v>44228</v>
      </c>
      <c r="I5" s="125"/>
      <c r="J5" s="126"/>
      <c r="K5" s="127">
        <v>44218</v>
      </c>
      <c r="L5" s="128"/>
      <c r="M5" s="129"/>
      <c r="N5" s="130">
        <v>44389</v>
      </c>
      <c r="O5" s="131"/>
      <c r="P5" s="132"/>
      <c r="Q5" s="141">
        <v>44218</v>
      </c>
      <c r="R5" s="142"/>
      <c r="S5" s="143"/>
      <c r="T5" s="144">
        <v>44309</v>
      </c>
      <c r="U5" s="145"/>
      <c r="V5" s="146"/>
      <c r="W5" s="135">
        <v>44218</v>
      </c>
      <c r="X5" s="136"/>
      <c r="Y5" s="137"/>
      <c r="Z5" s="138">
        <v>44218</v>
      </c>
      <c r="AA5" s="139"/>
      <c r="AB5" s="140"/>
      <c r="AC5" s="147">
        <v>44320</v>
      </c>
      <c r="AD5" s="148"/>
      <c r="AE5" s="149"/>
      <c r="AF5" s="150">
        <v>44218</v>
      </c>
      <c r="AG5" s="151"/>
      <c r="AH5" s="152"/>
      <c r="AI5" s="153">
        <v>44225</v>
      </c>
      <c r="AJ5" s="154"/>
      <c r="AK5" s="155"/>
      <c r="AL5" s="156">
        <v>44242</v>
      </c>
      <c r="AM5" s="157"/>
      <c r="AN5" s="158"/>
      <c r="AO5" s="112">
        <v>44665</v>
      </c>
      <c r="AP5" s="113"/>
      <c r="AQ5" s="114"/>
      <c r="AR5" s="115">
        <v>44218</v>
      </c>
      <c r="AS5" s="116"/>
      <c r="AT5" s="117"/>
      <c r="AU5" s="103"/>
      <c r="AV5" s="104"/>
      <c r="AW5" s="105"/>
      <c r="AX5" s="161"/>
      <c r="AY5" s="161"/>
    </row>
    <row r="6" spans="1:51" s="26" customFormat="1" ht="55.8" thickBot="1" x14ac:dyDescent="0.35">
      <c r="A6" s="31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1" t="str">
        <f t="shared" si="3"/>
        <v>Gross  Receipts</v>
      </c>
      <c r="AD6" s="52" t="str">
        <f t="shared" si="3"/>
        <v>Adjusted Gross  Receipts</v>
      </c>
      <c r="AE6" s="53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5" t="s">
        <v>63</v>
      </c>
      <c r="AY6" s="45" t="s">
        <v>68</v>
      </c>
    </row>
    <row r="7" spans="1:51" s="26" customFormat="1" ht="13.8" x14ac:dyDescent="0.3">
      <c r="A7" s="32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59">
        <f>'[2]Lac Vieux'!L5</f>
        <v>827376.53000000119</v>
      </c>
      <c r="AD7" s="60">
        <f>'[2]Lac Vieux'!R5</f>
        <v>788810.53000000119</v>
      </c>
      <c r="AE7" s="61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2">
        <f>D7+G7+J7+M7+P7+S7+V7+Y7+AB7+AE7+AH7+AK7+AN7+AQ7+AT7</f>
        <v>19130198.228999995</v>
      </c>
      <c r="AX7" s="47">
        <f>'[2]All Operators reconciliation'!V4+'[2]All Operators reconciliation'!X4</f>
        <v>5255487.5807499979</v>
      </c>
      <c r="AY7" s="48">
        <f>'[2]All Operators reconciliation'!U4</f>
        <v>2152560.0360000003</v>
      </c>
    </row>
    <row r="8" spans="1:51" s="26" customFormat="1" ht="13.8" x14ac:dyDescent="0.3">
      <c r="A8" s="32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2">
        <f t="shared" ref="AW8:AW9" si="9">D8+G8+J8+M8+P8+S8+V8+Y8+AB8+AE8+AH8+AK8+AN8+AQ8+AT8</f>
        <v>21607542.975999996</v>
      </c>
      <c r="AX8" s="49">
        <f>'[2]All Operators reconciliation'!V5+'[2]All Operators reconciliation'!X5</f>
        <v>6020832.2814999996</v>
      </c>
      <c r="AY8" s="50">
        <f>'[2]All Operators reconciliation'!U5</f>
        <v>2349133.5940000005</v>
      </c>
    </row>
    <row r="9" spans="1:51" s="26" customFormat="1" ht="13.8" x14ac:dyDescent="0.3">
      <c r="A9" s="32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2">
        <f t="shared" si="9"/>
        <v>23882898.721999999</v>
      </c>
      <c r="AX9" s="49">
        <f>'[2]All Operators reconciliation'!V6+'[2]All Operators reconciliation'!X6</f>
        <v>6522460.8745000008</v>
      </c>
      <c r="AY9" s="50">
        <f>'[2]All Operators reconciliation'!U6</f>
        <v>2661987.0139999995</v>
      </c>
    </row>
    <row r="10" spans="1:51" s="26" customFormat="1" ht="13.8" x14ac:dyDescent="0.3">
      <c r="A10" s="32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2">
        <f t="shared" ref="AW10" si="12">D10+G10+J10+M10+P10+S10+V10+Y10+AB10+AE10+AH10+AK10+AN10+AQ10+AT10</f>
        <v>24310192.831000008</v>
      </c>
      <c r="AX10" s="49">
        <f>'[2]All Operators reconciliation'!V7+'[2]All Operators reconciliation'!X7</f>
        <v>6619043.7176249996</v>
      </c>
      <c r="AY10" s="50">
        <f>'[2]All Operators reconciliation'!U7</f>
        <v>2716583.0039999997</v>
      </c>
    </row>
    <row r="11" spans="1:51" s="26" customFormat="1" ht="13.8" x14ac:dyDescent="0.3">
      <c r="A11" s="32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2">
        <f t="shared" ref="AW11" si="15">D11+G11+J11+M11+P11+S11+V11+Y11+AB11+AE11+AH11+AK11+AN11+AQ11+AT11</f>
        <v>23518238.246999998</v>
      </c>
      <c r="AX11" s="49">
        <f>'[2]All Operators reconciliation'!V8+'[2]All Operators reconciliation'!X8</f>
        <v>6351346.9275000021</v>
      </c>
      <c r="AY11" s="50">
        <f>'[2]All Operators reconciliation'!U8</f>
        <v>2654523.2979999995</v>
      </c>
    </row>
    <row r="12" spans="1:51" s="26" customFormat="1" ht="13.8" x14ac:dyDescent="0.3">
      <c r="A12" s="32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2">
        <f t="shared" ref="AW12" si="18">D12+G12+J12+M12+P12+S12+V12+Y12+AB12+AE12+AH12+AK12+AN12+AQ12+AT12</f>
        <v>22491920.489999998</v>
      </c>
      <c r="AX12" s="49">
        <f>'[2]All Operators reconciliation'!V9+'[2]All Operators reconciliation'!X9</f>
        <v>6081201.0401250012</v>
      </c>
      <c r="AY12" s="50">
        <f>'[2]All Operators reconciliation'!U9</f>
        <v>2535116.3820000002</v>
      </c>
    </row>
    <row r="13" spans="1:51" s="26" customFormat="1" ht="13.8" x14ac:dyDescent="0.3">
      <c r="A13" s="32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2">
        <f t="shared" ref="AW13" si="21">D13+G13+J13+M13+P13+S13+V13+Y13+AB13+AE13+AH13+AK13+AN13+AQ13+AT13</f>
        <v>24137470.031000003</v>
      </c>
      <c r="AX13" s="49">
        <f>'[2]All Operators reconciliation'!V10+'[2]All Operators reconciliation'!X10</f>
        <v>6472154.8915000036</v>
      </c>
      <c r="AY13" s="50">
        <f>'[2]All Operators reconciliation'!U10</f>
        <v>2747988.34</v>
      </c>
    </row>
    <row r="14" spans="1:51" s="26" customFormat="1" ht="13.8" x14ac:dyDescent="0.3">
      <c r="A14" s="32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2">
        <f t="shared" ref="AW14" si="24">D14+G14+J14+M14+P14+S14+V14+Y14+AB14+AE14+AH14+AK14+AN14+AQ14+AT14</f>
        <v>24253179.193999998</v>
      </c>
      <c r="AX14" s="49">
        <f>'[2]All Operators reconciliation'!V11+'[2]All Operators reconciliation'!X11</f>
        <v>6301402.9563749991</v>
      </c>
      <c r="AY14" s="50">
        <f>'[2]All Operators reconciliation'!U11</f>
        <v>2863618.6860000002</v>
      </c>
    </row>
    <row r="15" spans="1:51" s="26" customFormat="1" ht="13.8" x14ac:dyDescent="0.3">
      <c r="A15" s="32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2">
        <f t="shared" ref="AW15" si="27">D15+G15+J15+M15+P15+S15+V15+Y15+AB15+AE15+AH15+AK15+AN15+AQ15+AT15</f>
        <v>23988686.368000001</v>
      </c>
      <c r="AX15" s="49">
        <f>'[2]All Operators reconciliation'!V12+'[2]All Operators reconciliation'!X12</f>
        <v>6276157.7634999985</v>
      </c>
      <c r="AY15" s="50">
        <f>'[2]All Operators reconciliation'!U12</f>
        <v>2810314.2820000001</v>
      </c>
    </row>
    <row r="16" spans="1:51" s="26" customFormat="1" ht="13.8" x14ac:dyDescent="0.3">
      <c r="A16" s="32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2">
        <f t="shared" ref="AW16" si="30">D16+G16+J16+M16+P16+S16+V16+Y16+AB16+AE16+AH16+AK16+AN16+AQ16+AT16</f>
        <v>26270769.909000006</v>
      </c>
      <c r="AX16" s="49">
        <f>'[2]All Operators reconciliation'!V13+'[2]All Operators reconciliation'!X13</f>
        <v>6941395.660749997</v>
      </c>
      <c r="AY16" s="50">
        <f>'[2]All Operators reconciliation'!U13</f>
        <v>3043045.9759999998</v>
      </c>
    </row>
    <row r="17" spans="1:68" s="26" customFormat="1" ht="13.8" x14ac:dyDescent="0.3">
      <c r="A17" s="32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2">
        <f t="shared" ref="AW17" si="33">D17+G17+J17+M17+P17+S17+V17+Y17+AB17+AE17+AH17+AK17+AN17+AQ17+AT17</f>
        <v>27108703.274</v>
      </c>
      <c r="AX17" s="49">
        <f>'[2]All Operators reconciliation'!V14+'[2]All Operators reconciliation'!X14</f>
        <v>7385869.1014999971</v>
      </c>
      <c r="AY17" s="50">
        <f>'[2]All Operators reconciliation'!U14</f>
        <v>3026838.14</v>
      </c>
    </row>
    <row r="18" spans="1:68" s="26" customFormat="1" thickBot="1" x14ac:dyDescent="0.35">
      <c r="A18" s="32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2">
        <f t="shared" ref="AW18" si="36">D18+G18+J18+M18+P18+S18+V18+Y18+AB18+AE18+AH18+AK18+AN18+AQ18+AT18</f>
        <v>28544042.109999999</v>
      </c>
      <c r="AX18" s="49">
        <f>'[2]All Operators reconciliation'!V15+'[2]All Operators reconciliation'!X15</f>
        <v>7607529.8908749977</v>
      </c>
      <c r="AY18" s="50">
        <f>'[2]All Operators reconciliation'!U15</f>
        <v>3273119.7019999996</v>
      </c>
    </row>
    <row r="19" spans="1:68" s="27" customFormat="1" thickBot="1" x14ac:dyDescent="0.35">
      <c r="A19" s="33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6">
        <f t="shared" ref="AX19" si="56">SUM(AX7:AX18)</f>
        <v>77834882.686499998</v>
      </c>
      <c r="AY19" s="46">
        <f t="shared" si="37"/>
        <v>32834828.454</v>
      </c>
    </row>
    <row r="20" spans="1:68" s="27" customFormat="1" ht="13.8" x14ac:dyDescent="0.3">
      <c r="A20" s="5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9"/>
      <c r="AY20" s="55"/>
      <c r="AZ20" s="42"/>
    </row>
    <row r="21" spans="1:68" s="9" customFormat="1" ht="27" customHeight="1" x14ac:dyDescent="0.25">
      <c r="A21" s="29"/>
      <c r="B21" s="30" t="s">
        <v>49</v>
      </c>
      <c r="C21" s="133" t="s">
        <v>51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8"/>
      <c r="Q21" s="8"/>
      <c r="AX21" s="38"/>
      <c r="AY21" s="56"/>
      <c r="AZ21" s="29"/>
    </row>
    <row r="22" spans="1:68" s="9" customFormat="1" ht="26.4" customHeight="1" x14ac:dyDescent="0.25">
      <c r="A22" s="29"/>
      <c r="B22" s="30" t="s">
        <v>50</v>
      </c>
      <c r="C22" s="133" t="s">
        <v>80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8"/>
      <c r="Q22" s="8"/>
      <c r="AX22" s="38"/>
      <c r="AY22" s="56"/>
      <c r="AZ22" s="29"/>
    </row>
    <row r="23" spans="1:68" s="9" customFormat="1" x14ac:dyDescent="0.3">
      <c r="A23" s="43"/>
      <c r="B23" s="30" t="s">
        <v>61</v>
      </c>
      <c r="C23" s="133" t="s">
        <v>62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AY23" s="44"/>
      <c r="AZ23" s="29"/>
      <c r="BO23" s="44"/>
      <c r="BP23" s="37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7"/>
      <c r="AY24" s="58"/>
      <c r="AZ24" s="41"/>
    </row>
    <row r="25" spans="1:68" x14ac:dyDescent="0.3">
      <c r="AX25" s="40"/>
      <c r="AY25" s="40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3:W23"/>
    <mergeCell ref="T5:V5"/>
    <mergeCell ref="W5:Y5"/>
    <mergeCell ref="Z5:AB5"/>
    <mergeCell ref="C22:M22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2023-10-16T16:15:33Z</dcterms:modified>
</cp:coreProperties>
</file>