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BA628184-713A-499D-99D3-F78DA471A9F7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0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C12" i="3"/>
  <c r="D12" i="3"/>
  <c r="E12" i="3"/>
  <c r="F12" i="3"/>
  <c r="G12" i="3"/>
  <c r="H12" i="3"/>
  <c r="AU12" i="3" s="1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V12" i="3"/>
  <c r="AW12" i="3"/>
  <c r="AX12" i="3"/>
  <c r="AY12" i="3"/>
  <c r="B11" i="3" l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AU11" i="3" s="1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AW11" i="3" l="1"/>
  <c r="AV11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<sst xmlns="http://schemas.openxmlformats.org/spreadsheetml/2006/main" count="168" uniqueCount="83">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</sst>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81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81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81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43" t="s">
        <v>60</v>
      </c>
      <c r="AY2" s="146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44"/>
      <c r="AY3" s="147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44"/>
      <c r="AY4" s="147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45"/>
      <c r="AY5" s="148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>
        <f>'[1]MGM Grand Detroit'!L10</f>
        <v>49206667.50999999</v>
      </c>
      <c r="C12" s="15">
        <f>'[1]MGM Grand Detroit'!R10</f>
        <v>44286000.75999999</v>
      </c>
      <c r="D12" s="16">
        <f>'[1]MGM Grand Detroit'!W10</f>
        <v>8680056.1469999999</v>
      </c>
      <c r="E12" s="14">
        <f>'[1]MotorCity Casino'!L10</f>
        <v>29067900.960000042</v>
      </c>
      <c r="F12" s="17">
        <f>'[1]MotorCity Casino'!R10</f>
        <v>26161110.870000042</v>
      </c>
      <c r="G12" s="16">
        <f>'[1]MotorCity Casino'!W10</f>
        <v>5127577.7280000001</v>
      </c>
      <c r="H12" s="14">
        <f>[1]Greektown_Penn!L10</f>
        <v>3548175.4299999923</v>
      </c>
      <c r="I12" s="17">
        <f>[1]Greektown_Penn!R10</f>
        <v>3193357.8899999922</v>
      </c>
      <c r="J12" s="16">
        <f>[1]Greektown_Penn!W10</f>
        <v>625898.14699999988</v>
      </c>
      <c r="K12" s="14">
        <f>'[1]Bay Mills Indian Community'!L10</f>
        <v>27168351.800000072</v>
      </c>
      <c r="L12" s="15">
        <f>'[1]Bay Mills Indian Community'!R10</f>
        <v>24451516.620000072</v>
      </c>
      <c r="M12" s="16">
        <f>'[1]Bay Mills Indian Community'!W10</f>
        <v>5477139.7200000007</v>
      </c>
      <c r="N12" s="14">
        <f>[1]FireKeepers!$L10</f>
        <v>1648728.799999997</v>
      </c>
      <c r="O12" s="17">
        <f>[1]FireKeepers!R10</f>
        <v>1483855.9199999971</v>
      </c>
      <c r="P12" s="16">
        <f>[1]FireKeepers!W10</f>
        <v>278775.08</v>
      </c>
      <c r="Q12" s="14">
        <f>'[1]Grnd Traverse Band of Otta &amp; Ch'!$L10</f>
        <v>6554089.3100000024</v>
      </c>
      <c r="R12" s="17">
        <f>'[1]Grnd Traverse Band of Otta &amp; Ch'!R10</f>
        <v>5898680.3800000027</v>
      </c>
      <c r="S12" s="16">
        <f>'[1]Grnd Traverse Band of Otta &amp; Ch'!W10</f>
        <v>1321304.4080000001</v>
      </c>
      <c r="T12" s="14">
        <f>'[1]Gun Lake Band'!L10</f>
        <v>1647103.3400000036</v>
      </c>
      <c r="U12" s="17">
        <f>'[1]Gun Lake Band'!R10</f>
        <v>1482393.0000000035</v>
      </c>
      <c r="V12" s="16">
        <f>'[1]Gun Lake Band'!W10</f>
        <v>284619.45600000001</v>
      </c>
      <c r="W12" s="14">
        <f>'[1]Hannahville Indian Community'!L10</f>
        <v>1327077.2199999988</v>
      </c>
      <c r="X12" s="17">
        <f>'[1]Hannahville Indian Community'!R10</f>
        <v>1194369.4999999988</v>
      </c>
      <c r="Y12" s="16">
        <f>'[1]Hannahville Indian Community'!W10</f>
        <v>210209.03200000001</v>
      </c>
      <c r="Z12" s="14">
        <f>'[1]Keweenaw Bay Indian Community'!L10</f>
        <v>6858213.1800000072</v>
      </c>
      <c r="AA12" s="17">
        <f>'[1]Keweenaw Bay Indian Community'!R10</f>
        <v>6172391.8600000069</v>
      </c>
      <c r="AB12" s="16">
        <f>'[1]Keweenaw Bay Indian Community'!W10</f>
        <v>1382615.7760000001</v>
      </c>
      <c r="AC12" s="1">
        <f>'[1]Lac Vieux'!L10</f>
        <v>1399357.1399999969</v>
      </c>
      <c r="AD12" s="2">
        <f>'[1]Lac Vieux'!R10</f>
        <v>1259421.4199999969</v>
      </c>
      <c r="AE12" s="3">
        <f>'[1]Lac Vieux'!W10</f>
        <v>221658.16800000003</v>
      </c>
      <c r="AF12" s="18">
        <f>'[1]Little River Band of Ottawa Ind'!L10</f>
        <v>8875747.0700000059</v>
      </c>
      <c r="AG12" s="19">
        <f>'[1]Little River Band of Ottawa Ind'!R10</f>
        <v>7988172.3600000059</v>
      </c>
      <c r="AH12" s="20">
        <f>'[1]Little River Band of Ottawa Ind'!W10</f>
        <v>1789350.608</v>
      </c>
      <c r="AI12" s="18">
        <f>'[1]Little Traverse Bay Band of Oda'!L10</f>
        <v>2804929.5100000054</v>
      </c>
      <c r="AJ12" s="19">
        <f>'[1]Little Traverse Bay Band of Oda'!R10</f>
        <v>2524436.5600000052</v>
      </c>
      <c r="AK12" s="20">
        <f>'[1]Little Traverse Bay Band of Oda'!W10</f>
        <v>565473.79200000002</v>
      </c>
      <c r="AL12" s="18">
        <f>'[1]Pokagon Band of Potawatomi Ind'!L10</f>
        <v>3088398.75</v>
      </c>
      <c r="AM12" s="19">
        <f>'[1]Pokagon Band of Potawatomi Ind'!R10</f>
        <v>2779558.87</v>
      </c>
      <c r="AN12" s="20">
        <f>'[1]Pokagon Band of Potawatomi Ind'!W10</f>
        <v>622621.18400000001</v>
      </c>
      <c r="AO12" s="18">
        <f>'[1]Soaring Eagle Gaming'!L10</f>
        <v>3003240.8199999928</v>
      </c>
      <c r="AP12" s="19">
        <f>'[1]Soaring Eagle Gaming'!R10</f>
        <v>2702916.7399999928</v>
      </c>
      <c r="AQ12" s="20">
        <f>'[1]Soaring Eagle Gaming'!W10</f>
        <v>599756.29599999997</v>
      </c>
      <c r="AR12" s="18">
        <f>'[1]Sault Ste. Marie Tribe of Chipp'!L10</f>
        <v>4808954.8500000089</v>
      </c>
      <c r="AS12" s="19">
        <f>'[1]Sault Ste. Marie Tribe of Chipp'!R10</f>
        <v>5277750.1900000088</v>
      </c>
      <c r="AT12" s="20">
        <f>'[1]Sault Ste. Marie Tribe of Chipp'!W10</f>
        <v>1182216.04</v>
      </c>
      <c r="AU12" s="21">
        <f t="shared" ref="AU12" si="17">B12+E12+H12+K12+N12+Q12+T12+W12+Z12+AC12+AF12+AI12+AL12+AO12+AR12</f>
        <v>151006935.69000012</v>
      </c>
      <c r="AV12" s="21">
        <f t="shared" ref="AV12" si="18">C12+F12+I12+L12+O12+R12+U12+X12+AA12+AD12+AG12+AJ12+AM12+AP12+AS12</f>
        <v>136855932.94000012</v>
      </c>
      <c r="AW12" s="62">
        <f t="shared" ref="AW12" si="19">D12+G12+J12+M12+P12+S12+V12+Y12+AB12+AE12+AH12+AK12+AN12+AQ12+AT12</f>
        <v>28369271.581999999</v>
      </c>
      <c r="AX12" s="70">
        <f>'[1]All Operators reconciliation'!V9+'[1]All Operators reconciliation'!X9</f>
        <v>7106305.307</v>
      </c>
      <c r="AY12" s="70">
        <f>'[1]All Operators reconciliation'!U9</f>
        <v>3483934.8899999997</v>
      </c>
    </row>
    <row r="13" spans="1:51" s="26" customFormat="1" ht="13.8" x14ac:dyDescent="0.3">
      <c r="A13" s="32" t="s">
        <v>42</v>
      </c>
      <c r="B13" s="14"/>
      <c r="C13" s="15"/>
      <c r="D13" s="16"/>
      <c r="E13" s="14"/>
      <c r="F13" s="17"/>
      <c r="G13" s="16"/>
      <c r="H13" s="14"/>
      <c r="I13" s="17"/>
      <c r="J13" s="16"/>
      <c r="K13" s="14"/>
      <c r="L13" s="15"/>
      <c r="M13" s="16"/>
      <c r="N13" s="14"/>
      <c r="O13" s="17"/>
      <c r="P13" s="16"/>
      <c r="Q13" s="14"/>
      <c r="R13" s="17"/>
      <c r="S13" s="16"/>
      <c r="T13" s="14"/>
      <c r="U13" s="17"/>
      <c r="V13" s="16"/>
      <c r="W13" s="14"/>
      <c r="X13" s="17"/>
      <c r="Y13" s="16"/>
      <c r="Z13" s="14"/>
      <c r="AA13" s="17"/>
      <c r="AB13" s="16"/>
      <c r="AC13" s="1"/>
      <c r="AD13" s="2"/>
      <c r="AE13" s="3"/>
      <c r="AF13" s="18"/>
      <c r="AG13" s="19"/>
      <c r="AH13" s="20"/>
      <c r="AI13" s="18"/>
      <c r="AJ13" s="19"/>
      <c r="AK13" s="20"/>
      <c r="AL13" s="18"/>
      <c r="AM13" s="19"/>
      <c r="AN13" s="20"/>
      <c r="AO13" s="18"/>
      <c r="AP13" s="19"/>
      <c r="AQ13" s="20"/>
      <c r="AR13" s="18"/>
      <c r="AS13" s="19"/>
      <c r="AT13" s="20"/>
      <c r="AU13" s="21"/>
      <c r="AV13" s="21"/>
      <c r="AW13" s="62"/>
      <c r="AX13" s="70"/>
      <c r="AY13" s="70"/>
    </row>
    <row r="14" spans="1:51" s="26" customFormat="1" ht="13.8" x14ac:dyDescent="0.3">
      <c r="A14" s="32" t="s">
        <v>43</v>
      </c>
      <c r="B14" s="14"/>
      <c r="C14" s="15"/>
      <c r="D14" s="16"/>
      <c r="E14" s="14"/>
      <c r="F14" s="17"/>
      <c r="G14" s="16"/>
      <c r="H14" s="14"/>
      <c r="I14" s="17"/>
      <c r="J14" s="16"/>
      <c r="K14" s="14"/>
      <c r="L14" s="15"/>
      <c r="M14" s="16"/>
      <c r="N14" s="14"/>
      <c r="O14" s="17"/>
      <c r="P14" s="16"/>
      <c r="Q14" s="14"/>
      <c r="R14" s="17"/>
      <c r="S14" s="16"/>
      <c r="T14" s="14"/>
      <c r="U14" s="17"/>
      <c r="V14" s="16"/>
      <c r="W14" s="14"/>
      <c r="X14" s="17"/>
      <c r="Y14" s="16"/>
      <c r="Z14" s="14"/>
      <c r="AA14" s="17"/>
      <c r="AB14" s="16"/>
      <c r="AC14" s="1"/>
      <c r="AD14" s="2"/>
      <c r="AE14" s="3"/>
      <c r="AF14" s="18"/>
      <c r="AG14" s="19"/>
      <c r="AH14" s="20"/>
      <c r="AI14" s="18"/>
      <c r="AJ14" s="19"/>
      <c r="AK14" s="20"/>
      <c r="AL14" s="18"/>
      <c r="AM14" s="19"/>
      <c r="AN14" s="20"/>
      <c r="AO14" s="18"/>
      <c r="AP14" s="19"/>
      <c r="AQ14" s="20"/>
      <c r="AR14" s="18"/>
      <c r="AS14" s="19"/>
      <c r="AT14" s="20"/>
      <c r="AU14" s="21"/>
      <c r="AV14" s="21"/>
      <c r="AW14" s="62"/>
      <c r="AX14" s="70"/>
      <c r="AY14" s="70"/>
    </row>
    <row r="15" spans="1:51" s="26" customFormat="1" ht="13.8" x14ac:dyDescent="0.3">
      <c r="A15" s="32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2"/>
      <c r="AX15" s="70"/>
      <c r="AY15" s="70"/>
    </row>
    <row r="16" spans="1:51" s="26" customFormat="1" ht="13.8" x14ac:dyDescent="0.3">
      <c r="A16" s="32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2"/>
      <c r="AX16" s="70"/>
      <c r="AY16" s="70"/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305364920.43999958</v>
      </c>
      <c r="C19" s="12">
        <f t="shared" ref="C19" si="20">SUM(C7:C18)</f>
        <v>274828428.39999956</v>
      </c>
      <c r="D19" s="4">
        <f t="shared" ref="D19:AY19" si="21">SUM(D7:D18)</f>
        <v>53390371.964999996</v>
      </c>
      <c r="E19" s="11">
        <f t="shared" si="21"/>
        <v>182895407.01000026</v>
      </c>
      <c r="F19" s="13">
        <f t="shared" ref="F19" si="22">SUM(F7:F18)</f>
        <v>164605866.31000021</v>
      </c>
      <c r="G19" s="4">
        <f t="shared" si="21"/>
        <v>31786749.784999996</v>
      </c>
      <c r="H19" s="11">
        <f t="shared" si="21"/>
        <v>22451588.029999912</v>
      </c>
      <c r="I19" s="13">
        <f t="shared" ref="I19" si="23">SUM(I7:I18)</f>
        <v>20206429.229999915</v>
      </c>
      <c r="J19" s="4">
        <f t="shared" si="21"/>
        <v>3484460.1329999994</v>
      </c>
      <c r="K19" s="11">
        <f t="shared" si="21"/>
        <v>166941732.30000019</v>
      </c>
      <c r="L19" s="12">
        <f t="shared" ref="L19" si="24">SUM(L7:L18)</f>
        <v>150247559.07000017</v>
      </c>
      <c r="M19" s="4">
        <f t="shared" si="21"/>
        <v>33111453.223999999</v>
      </c>
      <c r="N19" s="11">
        <f t="shared" ref="N19:P19" si="25">SUM(N7:N18)</f>
        <v>10112252.559999987</v>
      </c>
      <c r="O19" s="13">
        <f t="shared" si="25"/>
        <v>9101027.2999999877</v>
      </c>
      <c r="P19" s="4">
        <f t="shared" si="25"/>
        <v>1555397.2400000002</v>
      </c>
      <c r="Q19" s="11">
        <f t="shared" si="21"/>
        <v>41827129.699999988</v>
      </c>
      <c r="R19" s="13">
        <f t="shared" ref="R19" si="26">SUM(R7:R18)</f>
        <v>37644416.719999991</v>
      </c>
      <c r="S19" s="4">
        <f t="shared" si="21"/>
        <v>7888349.352</v>
      </c>
      <c r="T19" s="11">
        <f t="shared" ref="T19:V19" si="27">SUM(T7:T18)</f>
        <v>11110915.06000001</v>
      </c>
      <c r="U19" s="13">
        <f t="shared" si="27"/>
        <v>9999823.5500000101</v>
      </c>
      <c r="V19" s="4">
        <f t="shared" si="27"/>
        <v>1727966.12</v>
      </c>
      <c r="W19" s="11">
        <f t="shared" si="21"/>
        <v>7053847.7199999988</v>
      </c>
      <c r="X19" s="13">
        <f t="shared" ref="X19" si="28">SUM(X7:X18)</f>
        <v>6348462.9399999985</v>
      </c>
      <c r="Y19" s="4">
        <f t="shared" si="21"/>
        <v>1053329.4880000001</v>
      </c>
      <c r="Z19" s="11">
        <f t="shared" si="21"/>
        <v>41221304.269999981</v>
      </c>
      <c r="AA19" s="13">
        <f t="shared" ref="AA19" si="29">SUM(AA7:AA18)</f>
        <v>37099173.839999981</v>
      </c>
      <c r="AB19" s="4">
        <f t="shared" si="21"/>
        <v>7766214.9360000007</v>
      </c>
      <c r="AC19" s="11">
        <f t="shared" ref="AC19:AE19" si="30">SUM(AC7:AC18)</f>
        <v>8421156.9700000025</v>
      </c>
      <c r="AD19" s="13">
        <f t="shared" si="30"/>
        <v>7579041.2700000023</v>
      </c>
      <c r="AE19" s="4">
        <f t="shared" si="30"/>
        <v>1269911.2719999999</v>
      </c>
      <c r="AF19" s="11">
        <f t="shared" si="21"/>
        <v>51812474.079999991</v>
      </c>
      <c r="AG19" s="13">
        <f t="shared" ref="AG19" si="31">SUM(AG7:AG18)</f>
        <v>46631226.669999987</v>
      </c>
      <c r="AH19" s="4">
        <f t="shared" si="21"/>
        <v>9901394.7840000018</v>
      </c>
      <c r="AI19" s="11">
        <f t="shared" si="21"/>
        <v>18184739.400000006</v>
      </c>
      <c r="AJ19" s="13">
        <f t="shared" ref="AJ19" si="32">SUM(AJ7:AJ18)</f>
        <v>16366265.460000005</v>
      </c>
      <c r="AK19" s="4">
        <f t="shared" si="21"/>
        <v>3122043.4640000002</v>
      </c>
      <c r="AL19" s="11">
        <f t="shared" ref="AL19:AQ19" si="33">SUM(AL7:AL18)</f>
        <v>20955088.990000002</v>
      </c>
      <c r="AM19" s="13">
        <f t="shared" si="33"/>
        <v>18859580.090000004</v>
      </c>
      <c r="AN19" s="4">
        <f t="shared" si="33"/>
        <v>3680545.9439999997</v>
      </c>
      <c r="AO19" s="11">
        <f t="shared" si="33"/>
        <v>16025879.209999986</v>
      </c>
      <c r="AP19" s="13">
        <f t="shared" si="33"/>
        <v>14346850.669999985</v>
      </c>
      <c r="AQ19" s="4">
        <f t="shared" si="33"/>
        <v>2669694.5520000001</v>
      </c>
      <c r="AR19" s="11">
        <f t="shared" si="21"/>
        <v>30242276.430000007</v>
      </c>
      <c r="AS19" s="13">
        <f t="shared" ref="AS19" si="34">SUM(AS7:AS18)</f>
        <v>28167739.610000007</v>
      </c>
      <c r="AT19" s="4">
        <f t="shared" si="21"/>
        <v>5765573.6720000003</v>
      </c>
      <c r="AU19" s="11">
        <f>SUM(AU7:AU18)</f>
        <v>934620712.16999984</v>
      </c>
      <c r="AV19" s="12">
        <f t="shared" ref="AV19" si="35">SUM(AV7:AV18)</f>
        <v>842031891.12999988</v>
      </c>
      <c r="AW19" s="4">
        <f t="shared" si="21"/>
        <v>168173455.93099999</v>
      </c>
      <c r="AX19" s="67">
        <f t="shared" ref="AX19" si="36">SUM(AX7:AX18)</f>
        <v>43743329.856249988</v>
      </c>
      <c r="AY19" s="67">
        <f t="shared" si="21"/>
        <v>19877968.512000002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90" t="s">
        <v>82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+PgayUnFvcwjzOnENwpodc5nWL0p1m5/XYvHf5xRtU2ueenhF+ctbFY3i452nt/ZNDhBjVJILh9F2bgHHY0Pbw==" saltValue="ScjBLdvlm0OtSjhDjm219A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155" t="s">
        <v>75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 t="s">
        <v>75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 t="s">
        <v>75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8"/>
    </row>
    <row r="2" spans="1:51" s="28" customFormat="1" ht="50.25" customHeight="1" thickBot="1" x14ac:dyDescent="0.35">
      <c r="A2" s="35" t="s">
        <v>0</v>
      </c>
      <c r="B2" s="126" t="s">
        <v>1</v>
      </c>
      <c r="C2" s="126"/>
      <c r="D2" s="126"/>
      <c r="E2" s="127" t="s">
        <v>2</v>
      </c>
      <c r="F2" s="127"/>
      <c r="G2" s="127"/>
      <c r="H2" s="128" t="s">
        <v>3</v>
      </c>
      <c r="I2" s="128"/>
      <c r="J2" s="128"/>
      <c r="K2" s="129" t="s">
        <v>4</v>
      </c>
      <c r="L2" s="129"/>
      <c r="M2" s="129"/>
      <c r="N2" s="130" t="s">
        <v>74</v>
      </c>
      <c r="O2" s="131"/>
      <c r="P2" s="132"/>
      <c r="Q2" s="133" t="s">
        <v>5</v>
      </c>
      <c r="R2" s="133"/>
      <c r="S2" s="133"/>
      <c r="T2" s="104" t="s">
        <v>64</v>
      </c>
      <c r="U2" s="104"/>
      <c r="V2" s="104"/>
      <c r="W2" s="105" t="s">
        <v>79</v>
      </c>
      <c r="X2" s="105"/>
      <c r="Y2" s="105"/>
      <c r="Z2" s="106" t="s">
        <v>6</v>
      </c>
      <c r="AA2" s="106"/>
      <c r="AB2" s="106"/>
      <c r="AC2" s="87" t="s">
        <v>69</v>
      </c>
      <c r="AD2" s="87"/>
      <c r="AE2" s="87"/>
      <c r="AF2" s="88" t="s">
        <v>7</v>
      </c>
      <c r="AG2" s="88"/>
      <c r="AH2" s="88"/>
      <c r="AI2" s="89" t="s">
        <v>55</v>
      </c>
      <c r="AJ2" s="89"/>
      <c r="AK2" s="89"/>
      <c r="AL2" s="73" t="s">
        <v>57</v>
      </c>
      <c r="AM2" s="73"/>
      <c r="AN2" s="74"/>
      <c r="AO2" s="122" t="s">
        <v>76</v>
      </c>
      <c r="AP2" s="122"/>
      <c r="AQ2" s="123"/>
      <c r="AR2" s="124" t="s">
        <v>8</v>
      </c>
      <c r="AS2" s="124"/>
      <c r="AT2" s="125"/>
      <c r="AU2" s="134" t="s">
        <v>9</v>
      </c>
      <c r="AV2" s="135"/>
      <c r="AW2" s="136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126" t="s">
        <v>11</v>
      </c>
      <c r="C3" s="126"/>
      <c r="D3" s="126"/>
      <c r="E3" s="127" t="s">
        <v>2</v>
      </c>
      <c r="F3" s="127"/>
      <c r="G3" s="127"/>
      <c r="H3" s="128" t="s">
        <v>12</v>
      </c>
      <c r="I3" s="128"/>
      <c r="J3" s="128"/>
      <c r="K3" s="129" t="s">
        <v>13</v>
      </c>
      <c r="L3" s="129"/>
      <c r="M3" s="129"/>
      <c r="N3" s="130" t="s">
        <v>72</v>
      </c>
      <c r="O3" s="131"/>
      <c r="P3" s="132"/>
      <c r="Q3" s="133" t="s">
        <v>14</v>
      </c>
      <c r="R3" s="133"/>
      <c r="S3" s="133"/>
      <c r="T3" s="104" t="s">
        <v>65</v>
      </c>
      <c r="U3" s="104"/>
      <c r="V3" s="104"/>
      <c r="W3" s="105" t="s">
        <v>15</v>
      </c>
      <c r="X3" s="105"/>
      <c r="Y3" s="105"/>
      <c r="Z3" s="106" t="s">
        <v>16</v>
      </c>
      <c r="AA3" s="106"/>
      <c r="AB3" s="106"/>
      <c r="AC3" s="87" t="s">
        <v>70</v>
      </c>
      <c r="AD3" s="87"/>
      <c r="AE3" s="87"/>
      <c r="AF3" s="88" t="s">
        <v>17</v>
      </c>
      <c r="AG3" s="88"/>
      <c r="AH3" s="88"/>
      <c r="AI3" s="89" t="s">
        <v>18</v>
      </c>
      <c r="AJ3" s="89"/>
      <c r="AK3" s="89"/>
      <c r="AL3" s="73" t="s">
        <v>58</v>
      </c>
      <c r="AM3" s="73"/>
      <c r="AN3" s="74"/>
      <c r="AO3" s="122" t="s">
        <v>77</v>
      </c>
      <c r="AP3" s="122"/>
      <c r="AQ3" s="123"/>
      <c r="AR3" s="124" t="s">
        <v>19</v>
      </c>
      <c r="AS3" s="124"/>
      <c r="AT3" s="125"/>
      <c r="AU3" s="137"/>
      <c r="AV3" s="138"/>
      <c r="AW3" s="139"/>
      <c r="AX3" s="160"/>
      <c r="AY3" s="160"/>
    </row>
    <row r="4" spans="1:51" s="28" customFormat="1" ht="15" hidden="1" thickBot="1" x14ac:dyDescent="0.35">
      <c r="A4" s="35" t="s">
        <v>20</v>
      </c>
      <c r="B4" s="126" t="s">
        <v>21</v>
      </c>
      <c r="C4" s="126"/>
      <c r="D4" s="126"/>
      <c r="E4" s="127" t="s">
        <v>22</v>
      </c>
      <c r="F4" s="127"/>
      <c r="G4" s="127"/>
      <c r="H4" s="128" t="s">
        <v>23</v>
      </c>
      <c r="I4" s="128"/>
      <c r="J4" s="128"/>
      <c r="K4" s="129" t="s">
        <v>24</v>
      </c>
      <c r="L4" s="129"/>
      <c r="M4" s="129"/>
      <c r="N4" s="130" t="s">
        <v>73</v>
      </c>
      <c r="O4" s="131"/>
      <c r="P4" s="132"/>
      <c r="Q4" s="133" t="s">
        <v>25</v>
      </c>
      <c r="R4" s="133"/>
      <c r="S4" s="133"/>
      <c r="T4" s="104" t="s">
        <v>66</v>
      </c>
      <c r="U4" s="104"/>
      <c r="V4" s="104"/>
      <c r="W4" s="105" t="s">
        <v>26</v>
      </c>
      <c r="X4" s="105"/>
      <c r="Y4" s="105"/>
      <c r="Z4" s="106" t="s">
        <v>27</v>
      </c>
      <c r="AA4" s="106"/>
      <c r="AB4" s="106"/>
      <c r="AC4" s="87" t="s">
        <v>71</v>
      </c>
      <c r="AD4" s="87"/>
      <c r="AE4" s="87"/>
      <c r="AF4" s="88" t="s">
        <v>28</v>
      </c>
      <c r="AG4" s="88"/>
      <c r="AH4" s="88"/>
      <c r="AI4" s="89" t="s">
        <v>29</v>
      </c>
      <c r="AJ4" s="89"/>
      <c r="AK4" s="89"/>
      <c r="AL4" s="73" t="s">
        <v>59</v>
      </c>
      <c r="AM4" s="73"/>
      <c r="AN4" s="74"/>
      <c r="AO4" s="122" t="s">
        <v>78</v>
      </c>
      <c r="AP4" s="122"/>
      <c r="AQ4" s="123"/>
      <c r="AR4" s="124" t="s">
        <v>30</v>
      </c>
      <c r="AS4" s="124"/>
      <c r="AT4" s="125"/>
      <c r="AU4" s="137"/>
      <c r="AV4" s="138"/>
      <c r="AW4" s="139"/>
      <c r="AX4" s="160"/>
      <c r="AY4" s="160"/>
    </row>
    <row r="5" spans="1:51" s="28" customFormat="1" ht="24.6" thickBot="1" x14ac:dyDescent="0.35">
      <c r="A5" s="36" t="s">
        <v>56</v>
      </c>
      <c r="B5" s="107">
        <v>44218</v>
      </c>
      <c r="C5" s="108"/>
      <c r="D5" s="109"/>
      <c r="E5" s="110">
        <v>44218</v>
      </c>
      <c r="F5" s="111"/>
      <c r="G5" s="112"/>
      <c r="H5" s="113">
        <v>44228</v>
      </c>
      <c r="I5" s="114"/>
      <c r="J5" s="115"/>
      <c r="K5" s="116">
        <v>44218</v>
      </c>
      <c r="L5" s="117"/>
      <c r="M5" s="118"/>
      <c r="N5" s="119">
        <v>44389</v>
      </c>
      <c r="O5" s="120"/>
      <c r="P5" s="121"/>
      <c r="Q5" s="98">
        <v>44218</v>
      </c>
      <c r="R5" s="99"/>
      <c r="S5" s="100"/>
      <c r="T5" s="101">
        <v>44309</v>
      </c>
      <c r="U5" s="102"/>
      <c r="V5" s="103"/>
      <c r="W5" s="92">
        <v>44218</v>
      </c>
      <c r="X5" s="93"/>
      <c r="Y5" s="94"/>
      <c r="Z5" s="95">
        <v>44218</v>
      </c>
      <c r="AA5" s="96"/>
      <c r="AB5" s="97"/>
      <c r="AC5" s="75">
        <v>44320</v>
      </c>
      <c r="AD5" s="76"/>
      <c r="AE5" s="77"/>
      <c r="AF5" s="78">
        <v>44218</v>
      </c>
      <c r="AG5" s="79"/>
      <c r="AH5" s="80"/>
      <c r="AI5" s="81">
        <v>44225</v>
      </c>
      <c r="AJ5" s="82"/>
      <c r="AK5" s="83"/>
      <c r="AL5" s="84">
        <v>44242</v>
      </c>
      <c r="AM5" s="85"/>
      <c r="AN5" s="86"/>
      <c r="AO5" s="149">
        <v>44665</v>
      </c>
      <c r="AP5" s="150"/>
      <c r="AQ5" s="151"/>
      <c r="AR5" s="152">
        <v>44218</v>
      </c>
      <c r="AS5" s="153"/>
      <c r="AT5" s="154"/>
      <c r="AU5" s="140"/>
      <c r="AV5" s="141"/>
      <c r="AW5" s="142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90" t="s">
        <v>51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90" t="s">
        <v>80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90" t="s">
        <v>62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3:W23"/>
    <mergeCell ref="T5:V5"/>
    <mergeCell ref="W5:Y5"/>
    <mergeCell ref="Z5:AB5"/>
    <mergeCell ref="C22:M22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2023-07-13T14:08:28Z</dcterms:modified>
</cp:coreProperties>
</file>