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F144B7F-0924-4099-97DA-B257D20F0F53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120" yWindow="-120" windowWidth="25440" windowHeight="15390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8" i="2" l="1"/>
  <c r="BC8" i="2"/>
  <c r="BD8" i="2"/>
  <c r="BL8" i="2" s="1"/>
  <c r="BE8" i="2"/>
  <c r="BM8" i="2" s="1"/>
  <c r="BB9" i="2"/>
  <c r="BC9" i="2"/>
  <c r="BD9" i="2"/>
  <c r="BE9" i="2"/>
  <c r="BM9" i="2" s="1"/>
  <c r="BB10" i="2"/>
  <c r="BC10" i="2"/>
  <c r="BD10" i="2"/>
  <c r="BE10" i="2"/>
  <c r="BK8" i="2"/>
  <c r="BL9" i="2"/>
  <c r="BE7" i="2"/>
  <c r="BD7" i="2"/>
  <c r="BC7" i="2"/>
  <c r="BK7" i="2" s="1"/>
  <c r="BB7" i="2"/>
  <c r="BJ7" i="2" s="1"/>
  <c r="BJ10" i="2"/>
  <c r="BJ8" i="2"/>
  <c r="BJ9" i="2"/>
  <c r="BK9" i="2"/>
  <c r="BK10" i="2"/>
  <c r="BL10" i="2"/>
  <c r="BM10" i="2"/>
  <c r="BM7" i="2"/>
  <c r="BL7" i="2"/>
  <c r="B10" i="2" l="1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D19" i="2"/>
  <c r="BC19" i="2"/>
  <c r="BB19" i="2"/>
  <c r="BE19" i="2" l="1"/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8" i="2" l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 l="1"/>
  <c r="BI7" i="2"/>
  <c r="BI19" i="2" s="1"/>
  <c r="BH7" i="2"/>
  <c r="BH19" i="2" s="1"/>
  <c r="BG7" i="2"/>
  <c r="BG19" i="2" s="1"/>
  <c r="BF7" i="2"/>
  <c r="BF19" i="2" s="1"/>
  <c r="BA7" i="2"/>
  <c r="AZ7" i="2"/>
  <c r="AY7" i="2"/>
  <c r="AX7" i="2"/>
  <c r="AX19" i="2" s="1"/>
  <c r="AW7" i="2"/>
  <c r="AW19" i="2" s="1"/>
  <c r="AV7" i="2"/>
  <c r="AV19" i="2" s="1"/>
  <c r="AU7" i="2"/>
  <c r="AU19" i="2" s="1"/>
  <c r="AT7" i="2"/>
  <c r="AT19" i="2" s="1"/>
  <c r="AS7" i="2"/>
  <c r="AR7" i="2"/>
  <c r="AQ7" i="2"/>
  <c r="AP7" i="2"/>
  <c r="AP19" i="2" s="1"/>
  <c r="AO7" i="2"/>
  <c r="AO19" i="2" s="1"/>
  <c r="AN7" i="2"/>
  <c r="AN19" i="2" s="1"/>
  <c r="AM7" i="2"/>
  <c r="AM19" i="2" s="1"/>
  <c r="AL7" i="2"/>
  <c r="AL19" i="2" s="1"/>
  <c r="AK7" i="2"/>
  <c r="AJ7" i="2"/>
  <c r="AI7" i="2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P7" i="2"/>
  <c r="O7" i="2"/>
  <c r="N7" i="2"/>
  <c r="N19" i="2" s="1"/>
  <c r="M7" i="2"/>
  <c r="M19" i="2" s="1"/>
  <c r="L7" i="2"/>
  <c r="L19" i="2" s="1"/>
  <c r="K7" i="2"/>
  <c r="K19" i="2" s="1"/>
  <c r="J7" i="2"/>
  <c r="J19" i="2" s="1"/>
  <c r="I7" i="2"/>
  <c r="H7" i="2"/>
  <c r="G7" i="2"/>
  <c r="F7" i="2"/>
  <c r="F19" i="2" s="1"/>
  <c r="E7" i="2"/>
  <c r="D7" i="2"/>
  <c r="C7" i="2"/>
  <c r="B7" i="2"/>
  <c r="B19" i="2" s="1"/>
  <c r="BJ6" i="2"/>
  <c r="Y6" i="2"/>
  <c r="AG6" i="2" s="1"/>
  <c r="U6" i="2"/>
  <c r="AC6" i="2" s="1"/>
  <c r="I6" i="2"/>
  <c r="M6" i="2" s="1"/>
  <c r="H6" i="2"/>
  <c r="L6" i="2" s="1"/>
  <c r="G6" i="2"/>
  <c r="K6" i="2" s="1"/>
  <c r="F6" i="2"/>
  <c r="J6" i="2" s="1"/>
  <c r="R6" i="2" l="1"/>
  <c r="Z6" i="2" s="1"/>
  <c r="N6" i="2"/>
  <c r="V6" i="2" s="1"/>
  <c r="AD6" i="2" s="1"/>
  <c r="S6" i="2"/>
  <c r="AA6" i="2" s="1"/>
  <c r="O6" i="2"/>
  <c r="W6" i="2" s="1"/>
  <c r="AE6" i="2" s="1"/>
  <c r="AO6" i="2"/>
  <c r="AK6" i="2"/>
  <c r="BE6" i="2" s="1"/>
  <c r="P6" i="2"/>
  <c r="X6" i="2" s="1"/>
  <c r="AF6" i="2" s="1"/>
  <c r="T6" i="2"/>
  <c r="AB6" i="2" s="1"/>
  <c r="BJ19" i="2"/>
  <c r="AN6" i="2" l="1"/>
  <c r="AJ6" i="2"/>
  <c r="BD6" i="2" s="1"/>
  <c r="BA6" i="2"/>
  <c r="AS6" i="2"/>
  <c r="AL6" i="2"/>
  <c r="AH6" i="2"/>
  <c r="BB6" i="2" s="1"/>
  <c r="AI6" i="2"/>
  <c r="BC6" i="2" s="1"/>
  <c r="AM6" i="2"/>
  <c r="BI6" i="2"/>
  <c r="AW6" i="2"/>
  <c r="AQ6" i="2" l="1"/>
  <c r="AY6" i="2"/>
  <c r="AX6" i="2"/>
  <c r="AP6" i="2"/>
  <c r="AZ6" i="2"/>
  <c r="AR6" i="2"/>
  <c r="AU6" i="2"/>
  <c r="BG6" i="2"/>
  <c r="BF6" i="2"/>
  <c r="AT6" i="2"/>
  <c r="BH6" i="2"/>
  <c r="AV6" i="2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 l="1"/>
  <c r="Z19" i="1"/>
  <c r="AA19" i="1"/>
  <c r="AB19" i="1"/>
  <c r="AC19" i="1"/>
  <c r="BH14" i="1"/>
  <c r="BF14" i="1"/>
  <c r="BG14" i="1"/>
  <c r="BI13" i="1" l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 l="1"/>
  <c r="T19" i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  <c r="G10" i="2" l="1"/>
  <c r="G19" i="2" s="1"/>
  <c r="O10" i="2"/>
  <c r="O19" i="2" s="1"/>
  <c r="P10" i="2"/>
  <c r="P19" i="2" s="1"/>
  <c r="AZ10" i="2"/>
  <c r="AZ19" i="2" s="1"/>
  <c r="AY10" i="2"/>
  <c r="AY19" i="2" s="1"/>
  <c r="AI10" i="2"/>
  <c r="AI19" i="2" s="1"/>
  <c r="D10" i="2"/>
  <c r="D19" i="2" s="1"/>
  <c r="C10" i="2"/>
  <c r="C19" i="2" s="1"/>
  <c r="AQ10" i="2"/>
  <c r="AR10" i="2"/>
  <c r="H10" i="2" l="1"/>
  <c r="H19" i="2" s="1"/>
  <c r="AJ10" i="2"/>
  <c r="AJ19" i="2" s="1"/>
  <c r="AR19" i="2"/>
  <c r="BK19" i="2"/>
  <c r="AQ19" i="2"/>
  <c r="BL19" i="2" l="1"/>
  <c r="Q10" i="2"/>
  <c r="Q19" i="2" s="1"/>
  <c r="BA10" i="2"/>
  <c r="BA19" i="2" s="1"/>
  <c r="E10" i="2"/>
  <c r="E19" i="2" s="1"/>
  <c r="AS10" i="2"/>
  <c r="I10" i="2" l="1"/>
  <c r="I19" i="2" s="1"/>
  <c r="AK10" i="2"/>
  <c r="AK19" i="2" s="1"/>
  <c r="AS19" i="2"/>
  <c r="BN10" i="2" l="1"/>
  <c r="BN19" i="2" s="1"/>
  <c r="BM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<sst xmlns="http://schemas.openxmlformats.org/spreadsheetml/2006/main" count="170" uniqueCount="84">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</sst>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</sheetData>
      <sheetData sheetId="1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</sheetData>
      <sheetData sheetId="18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5" x14ac:dyDescent="0.25"/>
  <cols>
    <col min="1" max="1" width="14.42578125" customWidth="1"/>
    <col min="2" max="61" width="15.28515625" customWidth="1"/>
    <col min="62" max="62" width="17" bestFit="1" customWidth="1"/>
    <col min="63" max="65" width="15.28515625" customWidth="1"/>
    <col min="66" max="66" width="14.7109375" style="44" customWidth="1"/>
    <col min="69" max="69" width="16.85546875" bestFit="1" customWidth="1"/>
  </cols>
  <sheetData>
    <row r="1" spans="1:77" ht="19.5" customHeight="1" thickBot="1" x14ac:dyDescent="0.3">
      <c r="A1" s="35"/>
      <c r="B1" s="215" t="s">
        <v>80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215" t="s">
        <v>80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 t="s">
        <v>80</v>
      </c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 t="s">
        <v>80</v>
      </c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4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">
      <c r="A2" s="40" t="s">
        <v>0</v>
      </c>
      <c r="B2" s="216" t="s">
        <v>1</v>
      </c>
      <c r="C2" s="217"/>
      <c r="D2" s="217"/>
      <c r="E2" s="218"/>
      <c r="F2" s="219" t="s">
        <v>2</v>
      </c>
      <c r="G2" s="220"/>
      <c r="H2" s="220"/>
      <c r="I2" s="221"/>
      <c r="J2" s="222" t="s">
        <v>3</v>
      </c>
      <c r="K2" s="223"/>
      <c r="L2" s="223"/>
      <c r="M2" s="224"/>
      <c r="N2" s="225" t="s">
        <v>4</v>
      </c>
      <c r="O2" s="226"/>
      <c r="P2" s="226"/>
      <c r="Q2" s="227"/>
      <c r="R2" s="228" t="s">
        <v>73</v>
      </c>
      <c r="S2" s="229"/>
      <c r="T2" s="229"/>
      <c r="U2" s="230"/>
      <c r="V2" s="147" t="s">
        <v>5</v>
      </c>
      <c r="W2" s="148"/>
      <c r="X2" s="148"/>
      <c r="Y2" s="149"/>
      <c r="Z2" s="112" t="s">
        <v>77</v>
      </c>
      <c r="AA2" s="113"/>
      <c r="AB2" s="113"/>
      <c r="AC2" s="114"/>
      <c r="AD2" s="204" t="s">
        <v>6</v>
      </c>
      <c r="AE2" s="205"/>
      <c r="AF2" s="205"/>
      <c r="AG2" s="206"/>
      <c r="AH2" s="207" t="s">
        <v>7</v>
      </c>
      <c r="AI2" s="208"/>
      <c r="AJ2" s="208"/>
      <c r="AK2" s="209"/>
      <c r="AL2" s="210" t="s">
        <v>60</v>
      </c>
      <c r="AM2" s="211"/>
      <c r="AN2" s="211"/>
      <c r="AO2" s="212"/>
      <c r="AP2" s="198" t="s">
        <v>8</v>
      </c>
      <c r="AQ2" s="199"/>
      <c r="AR2" s="199"/>
      <c r="AS2" s="200"/>
      <c r="AT2" s="201" t="s">
        <v>54</v>
      </c>
      <c r="AU2" s="202"/>
      <c r="AV2" s="202"/>
      <c r="AW2" s="203"/>
      <c r="AX2" s="186" t="s">
        <v>64</v>
      </c>
      <c r="AY2" s="187"/>
      <c r="AZ2" s="187"/>
      <c r="BA2" s="188"/>
      <c r="BB2" s="250" t="s">
        <v>81</v>
      </c>
      <c r="BC2" s="251"/>
      <c r="BD2" s="251"/>
      <c r="BE2" s="252"/>
      <c r="BF2" s="177" t="s">
        <v>9</v>
      </c>
      <c r="BG2" s="178"/>
      <c r="BH2" s="178"/>
      <c r="BI2" s="179"/>
      <c r="BJ2" s="180" t="s">
        <v>10</v>
      </c>
      <c r="BK2" s="181"/>
      <c r="BL2" s="181"/>
      <c r="BM2" s="182"/>
      <c r="BN2" s="231" t="s">
        <v>67</v>
      </c>
    </row>
    <row r="3" spans="1:77" s="14" customFormat="1" ht="15.75" hidden="1" thickBot="1" x14ac:dyDescent="0.3">
      <c r="A3" s="36" t="s">
        <v>11</v>
      </c>
      <c r="B3" s="234" t="s">
        <v>1</v>
      </c>
      <c r="C3" s="235"/>
      <c r="D3" s="235"/>
      <c r="E3" s="236"/>
      <c r="F3" s="237" t="s">
        <v>2</v>
      </c>
      <c r="G3" s="238"/>
      <c r="H3" s="238"/>
      <c r="I3" s="239"/>
      <c r="J3" s="240" t="s">
        <v>3</v>
      </c>
      <c r="K3" s="241"/>
      <c r="L3" s="241"/>
      <c r="M3" s="242"/>
      <c r="N3" s="225" t="s">
        <v>12</v>
      </c>
      <c r="O3" s="226"/>
      <c r="P3" s="226"/>
      <c r="Q3" s="227"/>
      <c r="R3" s="228" t="s">
        <v>72</v>
      </c>
      <c r="S3" s="229"/>
      <c r="T3" s="229"/>
      <c r="U3" s="230"/>
      <c r="V3" s="147" t="s">
        <v>13</v>
      </c>
      <c r="W3" s="148"/>
      <c r="X3" s="148"/>
      <c r="Y3" s="149"/>
      <c r="Z3" s="112" t="s">
        <v>78</v>
      </c>
      <c r="AA3" s="113"/>
      <c r="AB3" s="113"/>
      <c r="AC3" s="114"/>
      <c r="AD3" s="204" t="s">
        <v>14</v>
      </c>
      <c r="AE3" s="205"/>
      <c r="AF3" s="205"/>
      <c r="AG3" s="206"/>
      <c r="AH3" s="207" t="s">
        <v>15</v>
      </c>
      <c r="AI3" s="208"/>
      <c r="AJ3" s="208"/>
      <c r="AK3" s="209"/>
      <c r="AL3" s="210" t="s">
        <v>16</v>
      </c>
      <c r="AM3" s="211"/>
      <c r="AN3" s="211"/>
      <c r="AO3" s="212"/>
      <c r="AP3" s="198" t="s">
        <v>17</v>
      </c>
      <c r="AQ3" s="199"/>
      <c r="AR3" s="199"/>
      <c r="AS3" s="200"/>
      <c r="AT3" s="201" t="s">
        <v>18</v>
      </c>
      <c r="AU3" s="202"/>
      <c r="AV3" s="202"/>
      <c r="AW3" s="203"/>
      <c r="AX3" s="186" t="s">
        <v>65</v>
      </c>
      <c r="AY3" s="187"/>
      <c r="AZ3" s="187"/>
      <c r="BA3" s="188"/>
      <c r="BB3" s="250" t="s">
        <v>82</v>
      </c>
      <c r="BC3" s="251"/>
      <c r="BD3" s="251"/>
      <c r="BE3" s="252"/>
      <c r="BF3" s="177" t="s">
        <v>19</v>
      </c>
      <c r="BG3" s="178"/>
      <c r="BH3" s="178"/>
      <c r="BI3" s="179"/>
      <c r="BJ3" s="183"/>
      <c r="BK3" s="184"/>
      <c r="BL3" s="184"/>
      <c r="BM3" s="185"/>
      <c r="BN3" s="232"/>
    </row>
    <row r="4" spans="1:77" s="14" customFormat="1" ht="30.75" hidden="1" thickBot="1" x14ac:dyDescent="0.3">
      <c r="A4" s="37" t="s">
        <v>20</v>
      </c>
      <c r="B4" s="162" t="s">
        <v>21</v>
      </c>
      <c r="C4" s="163"/>
      <c r="D4" s="163"/>
      <c r="E4" s="164"/>
      <c r="F4" s="165" t="s">
        <v>22</v>
      </c>
      <c r="G4" s="166"/>
      <c r="H4" s="166"/>
      <c r="I4" s="167"/>
      <c r="J4" s="168" t="s">
        <v>23</v>
      </c>
      <c r="K4" s="169"/>
      <c r="L4" s="169"/>
      <c r="M4" s="170"/>
      <c r="N4" s="171" t="s">
        <v>24</v>
      </c>
      <c r="O4" s="172"/>
      <c r="P4" s="172"/>
      <c r="Q4" s="173"/>
      <c r="R4" s="174" t="s">
        <v>71</v>
      </c>
      <c r="S4" s="175"/>
      <c r="T4" s="175"/>
      <c r="U4" s="176"/>
      <c r="V4" s="109" t="s">
        <v>25</v>
      </c>
      <c r="W4" s="110"/>
      <c r="X4" s="110"/>
      <c r="Y4" s="111"/>
      <c r="Z4" s="112" t="s">
        <v>79</v>
      </c>
      <c r="AA4" s="113"/>
      <c r="AB4" s="113"/>
      <c r="AC4" s="114"/>
      <c r="AD4" s="115" t="s">
        <v>26</v>
      </c>
      <c r="AE4" s="116"/>
      <c r="AF4" s="116"/>
      <c r="AG4" s="117"/>
      <c r="AH4" s="153" t="s">
        <v>27</v>
      </c>
      <c r="AI4" s="154"/>
      <c r="AJ4" s="154"/>
      <c r="AK4" s="155"/>
      <c r="AL4" s="156" t="s">
        <v>28</v>
      </c>
      <c r="AM4" s="157"/>
      <c r="AN4" s="157"/>
      <c r="AO4" s="158"/>
      <c r="AP4" s="159" t="s">
        <v>29</v>
      </c>
      <c r="AQ4" s="160"/>
      <c r="AR4" s="160"/>
      <c r="AS4" s="161"/>
      <c r="AT4" s="106" t="s">
        <v>30</v>
      </c>
      <c r="AU4" s="107"/>
      <c r="AV4" s="107"/>
      <c r="AW4" s="108"/>
      <c r="AX4" s="186" t="s">
        <v>66</v>
      </c>
      <c r="AY4" s="187"/>
      <c r="AZ4" s="187"/>
      <c r="BA4" s="188"/>
      <c r="BB4" s="253" t="s">
        <v>83</v>
      </c>
      <c r="BC4" s="254"/>
      <c r="BD4" s="254"/>
      <c r="BE4" s="255"/>
      <c r="BF4" s="189" t="s">
        <v>31</v>
      </c>
      <c r="BG4" s="190"/>
      <c r="BH4" s="190"/>
      <c r="BI4" s="191"/>
      <c r="BJ4" s="183"/>
      <c r="BK4" s="184"/>
      <c r="BL4" s="184"/>
      <c r="BM4" s="185"/>
      <c r="BN4" s="232"/>
    </row>
    <row r="5" spans="1:77" s="14" customFormat="1" ht="35.25" customHeight="1" thickBot="1" x14ac:dyDescent="0.3">
      <c r="A5" s="39" t="s">
        <v>63</v>
      </c>
      <c r="B5" s="138">
        <v>44218</v>
      </c>
      <c r="C5" s="139"/>
      <c r="D5" s="139"/>
      <c r="E5" s="140"/>
      <c r="F5" s="141">
        <v>44218</v>
      </c>
      <c r="G5" s="142"/>
      <c r="H5" s="142"/>
      <c r="I5" s="143"/>
      <c r="J5" s="144">
        <v>44218</v>
      </c>
      <c r="K5" s="145"/>
      <c r="L5" s="145"/>
      <c r="M5" s="146"/>
      <c r="N5" s="100">
        <v>44218</v>
      </c>
      <c r="O5" s="101"/>
      <c r="P5" s="101"/>
      <c r="Q5" s="102"/>
      <c r="R5" s="103">
        <v>44389</v>
      </c>
      <c r="S5" s="104"/>
      <c r="T5" s="104"/>
      <c r="U5" s="105"/>
      <c r="V5" s="150">
        <v>44218</v>
      </c>
      <c r="W5" s="151"/>
      <c r="X5" s="151"/>
      <c r="Y5" s="152"/>
      <c r="Z5" s="120">
        <v>44410</v>
      </c>
      <c r="AA5" s="121"/>
      <c r="AB5" s="121"/>
      <c r="AC5" s="122"/>
      <c r="AD5" s="123">
        <v>44218</v>
      </c>
      <c r="AE5" s="124"/>
      <c r="AF5" s="124"/>
      <c r="AG5" s="125"/>
      <c r="AH5" s="126">
        <v>44218</v>
      </c>
      <c r="AI5" s="127"/>
      <c r="AJ5" s="127"/>
      <c r="AK5" s="128"/>
      <c r="AL5" s="129">
        <v>44218</v>
      </c>
      <c r="AM5" s="130"/>
      <c r="AN5" s="130"/>
      <c r="AO5" s="131"/>
      <c r="AP5" s="132">
        <v>44218</v>
      </c>
      <c r="AQ5" s="133"/>
      <c r="AR5" s="133"/>
      <c r="AS5" s="134"/>
      <c r="AT5" s="135">
        <v>44225</v>
      </c>
      <c r="AU5" s="136"/>
      <c r="AV5" s="136"/>
      <c r="AW5" s="137"/>
      <c r="AX5" s="192">
        <v>44242</v>
      </c>
      <c r="AY5" s="193"/>
      <c r="AZ5" s="193"/>
      <c r="BA5" s="194"/>
      <c r="BB5" s="256">
        <v>44665</v>
      </c>
      <c r="BC5" s="257"/>
      <c r="BD5" s="257"/>
      <c r="BE5" s="258"/>
      <c r="BF5" s="195">
        <v>44218</v>
      </c>
      <c r="BG5" s="196"/>
      <c r="BH5" s="196"/>
      <c r="BI5" s="197"/>
      <c r="BJ5" s="183"/>
      <c r="BK5" s="184"/>
      <c r="BL5" s="184"/>
      <c r="BM5" s="185"/>
      <c r="BN5" s="233"/>
    </row>
    <row r="6" spans="1:77" s="7" customFormat="1" ht="51.75" thickBot="1" x14ac:dyDescent="0.2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>AH6</f>
        <v>Total Handle</v>
      </c>
      <c r="BC6" s="16" t="str">
        <f>AI6</f>
        <v>Gross Sports Betting Receipts</v>
      </c>
      <c r="BD6" s="16" t="str">
        <f>AJ6</f>
        <v>Adjusted Gross Sports Betting Receipts</v>
      </c>
      <c r="BE6" s="17" t="str">
        <f>AK6</f>
        <v>Internet Sports Betting State Payment
 (8.4%)</v>
      </c>
      <c r="BF6" s="15" t="str">
        <f>AL6</f>
        <v>Total Handle</v>
      </c>
      <c r="BG6" s="16" t="str">
        <f>AM6</f>
        <v>Gross Sports Betting Receipts</v>
      </c>
      <c r="BH6" s="16" t="str">
        <f>AN6</f>
        <v>Adjusted Gross Sports Betting Receipts</v>
      </c>
      <c r="BI6" s="17" t="str">
        <f>AO6</f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2.75" x14ac:dyDescent="0.2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244">
        <f>'[1]Soaring Eagle Gaming'!F4</f>
        <v>0</v>
      </c>
      <c r="BC7" s="245">
        <f>'[1]Soaring Eagle Gaming'!L4</f>
        <v>0</v>
      </c>
      <c r="BD7" s="245">
        <f>'[1]Soaring Eagle Gaming'!R4</f>
        <v>0</v>
      </c>
      <c r="BE7" s="246">
        <f>MAX(0,'[1]Soaring Eagle Gaming'!X4)</f>
        <v>0</v>
      </c>
      <c r="BF7" s="95">
        <f>'[1]Sault Ste. Marie Tribe of Chipp'!F4</f>
        <v>1826241.26</v>
      </c>
      <c r="BG7" s="96">
        <f>'[1]Sault Ste. Marie Tribe of Chipp'!L4</f>
        <v>125184.41999999993</v>
      </c>
      <c r="BH7" s="96">
        <f>'[1]Sault Ste. Marie Tribe of Chipp'!R4</f>
        <v>29311.419999999925</v>
      </c>
      <c r="BI7" s="98">
        <f>MAX(0,'[1]Sault Ste. Marie Tribe of Chipp'!X4)</f>
        <v>2462.1592799999939</v>
      </c>
      <c r="BJ7" s="84">
        <f>B7+F7+J7+N7+R7+V7+Z7+AD7+AH7+AL7+AP7+AT7+AX7+BB7+BF7</f>
        <v>496816569.30000001</v>
      </c>
      <c r="BK7" s="85">
        <f>C7+G7+K7+O7+S7+W7+AA7+AE7+AI7+AM7+AQ7+AU7+AY7+BC7+BG7</f>
        <v>34675495.460000001</v>
      </c>
      <c r="BL7" s="85">
        <f>D7+H7+L7+P7+T7+X7+AB7+AF7+AJ7+AN7+AR7+AV7+AZ7+BD7+BH7</f>
        <v>19168697.129999995</v>
      </c>
      <c r="BM7" s="86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2.75" x14ac:dyDescent="0.2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247">
        <f>'[1]Soaring Eagle Gaming'!F5</f>
        <v>0</v>
      </c>
      <c r="BC8" s="248">
        <f>'[1]Soaring Eagle Gaming'!L5</f>
        <v>0</v>
      </c>
      <c r="BD8" s="248">
        <f>'[1]Soaring Eagle Gaming'!R5</f>
        <v>0</v>
      </c>
      <c r="BE8" s="249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7">
        <f t="shared" ref="BJ8:BJ10" si="6">B8+F8+J8+N8+R8+V8+Z8+AD8+AH8+AL8+AP8+AT8+AX8+BB8+BF8</f>
        <v>398394907.11000001</v>
      </c>
      <c r="BK8" s="82">
        <f t="shared" ref="BK8:BK10" si="7">C8+G8+K8+O8+S8+W8+AA8+AE8+AI8+AM8+AQ8+AU8+AY8+BC8+BG8</f>
        <v>22503409.739999998</v>
      </c>
      <c r="BL8" s="82">
        <f t="shared" ref="BL8:BL10" si="8">D8+H8+L8+P8+T8+X8+AB8+AF8+AJ8+AN8+AR8+AV8+AZ8+BD8+BH8</f>
        <v>-3949139.4900000039</v>
      </c>
      <c r="BM8" s="88">
        <f t="shared" ref="BM8:BM10" si="9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2.75" x14ac:dyDescent="0.2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247">
        <f>'[1]Soaring Eagle Gaming'!F6</f>
        <v>0</v>
      </c>
      <c r="BC9" s="248">
        <f>'[1]Soaring Eagle Gaming'!L6</f>
        <v>0</v>
      </c>
      <c r="BD9" s="248">
        <f>'[1]Soaring Eagle Gaming'!R6</f>
        <v>0</v>
      </c>
      <c r="BE9" s="249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7">
        <f t="shared" si="6"/>
        <v>451612643.72000009</v>
      </c>
      <c r="BK9" s="82">
        <f t="shared" si="7"/>
        <v>30476085.880000025</v>
      </c>
      <c r="BL9" s="82">
        <f t="shared" si="8"/>
        <v>14663442.600000016</v>
      </c>
      <c r="BM9" s="88">
        <f t="shared" si="9"/>
        <v>805334.27797200088</v>
      </c>
      <c r="BN9" s="76">
        <f>'[1]All Operators reconciliation'!X6+'[1]All Operators reconciliation'!Z6</f>
        <v>499458.50813300058</v>
      </c>
    </row>
    <row r="10" spans="1:77" s="7" customFormat="1" ht="12.75" x14ac:dyDescent="0.2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7">
        <f>B10+F10+J10+N10+R10+V10+Z10+AD10+AH10+AL10+AP10+AT10+AX10+BB10+BF10</f>
        <v>371224133.13999999</v>
      </c>
      <c r="BK10" s="82">
        <f t="shared" si="7"/>
        <v>30737725.340000011</v>
      </c>
      <c r="BL10" s="82">
        <f t="shared" si="8"/>
        <v>16698209.420000002</v>
      </c>
      <c r="BM10" s="88">
        <f t="shared" si="9"/>
        <v>944005.64101200039</v>
      </c>
      <c r="BN10" s="76">
        <f>'[1]All Operators reconciliation'!X7+'[1]All Operators reconciliation'!Z7</f>
        <v>594948.79289300018</v>
      </c>
    </row>
    <row r="11" spans="1:77" s="7" customFormat="1" ht="12.75" x14ac:dyDescent="0.2">
      <c r="A11" s="11" t="s">
        <v>41</v>
      </c>
      <c r="B11" s="1"/>
      <c r="C11" s="2"/>
      <c r="D11" s="2"/>
      <c r="E11" s="3"/>
      <c r="F11" s="1"/>
      <c r="G11" s="2"/>
      <c r="H11" s="2"/>
      <c r="I11" s="3"/>
      <c r="J11" s="1"/>
      <c r="K11" s="2"/>
      <c r="L11" s="2"/>
      <c r="M11" s="3"/>
      <c r="N11" s="1"/>
      <c r="O11" s="2"/>
      <c r="P11" s="2"/>
      <c r="Q11" s="3"/>
      <c r="R11" s="1"/>
      <c r="S11" s="2"/>
      <c r="T11" s="2"/>
      <c r="U11" s="3"/>
      <c r="V11" s="1"/>
      <c r="W11" s="2"/>
      <c r="X11" s="2"/>
      <c r="Y11" s="3"/>
      <c r="Z11" s="1"/>
      <c r="AA11" s="2"/>
      <c r="AB11" s="2"/>
      <c r="AC11" s="3"/>
      <c r="AD11" s="1"/>
      <c r="AE11" s="2"/>
      <c r="AF11" s="2"/>
      <c r="AG11" s="3"/>
      <c r="AH11" s="1"/>
      <c r="AI11" s="2"/>
      <c r="AJ11" s="2"/>
      <c r="AK11" s="3"/>
      <c r="AL11" s="13"/>
      <c r="AM11" s="4"/>
      <c r="AN11" s="4"/>
      <c r="AO11" s="5"/>
      <c r="AP11" s="13"/>
      <c r="AQ11" s="4"/>
      <c r="AR11" s="4"/>
      <c r="AS11" s="5"/>
      <c r="AT11" s="13"/>
      <c r="AU11" s="4"/>
      <c r="AV11" s="4"/>
      <c r="AW11" s="5"/>
      <c r="AX11" s="13"/>
      <c r="AY11" s="4"/>
      <c r="AZ11" s="4"/>
      <c r="BA11" s="5"/>
      <c r="BB11" s="13"/>
      <c r="BC11" s="4"/>
      <c r="BD11" s="4"/>
      <c r="BE11" s="74"/>
      <c r="BF11" s="13"/>
      <c r="BG11" s="4"/>
      <c r="BH11" s="4"/>
      <c r="BI11" s="74"/>
      <c r="BJ11" s="89"/>
      <c r="BK11" s="83"/>
      <c r="BL11" s="83"/>
      <c r="BM11" s="90"/>
      <c r="BN11" s="77"/>
    </row>
    <row r="12" spans="1:77" s="7" customFormat="1" ht="12.75" x14ac:dyDescent="0.2">
      <c r="A12" s="11" t="s">
        <v>42</v>
      </c>
      <c r="B12" s="1"/>
      <c r="C12" s="2"/>
      <c r="D12" s="2"/>
      <c r="E12" s="3"/>
      <c r="F12" s="1"/>
      <c r="G12" s="2"/>
      <c r="H12" s="2"/>
      <c r="I12" s="3"/>
      <c r="J12" s="1"/>
      <c r="K12" s="2"/>
      <c r="L12" s="2"/>
      <c r="M12" s="3"/>
      <c r="N12" s="1"/>
      <c r="O12" s="2"/>
      <c r="P12" s="2"/>
      <c r="Q12" s="3"/>
      <c r="R12" s="1"/>
      <c r="S12" s="2"/>
      <c r="T12" s="2"/>
      <c r="U12" s="3"/>
      <c r="V12" s="1"/>
      <c r="W12" s="2"/>
      <c r="X12" s="2"/>
      <c r="Y12" s="3"/>
      <c r="Z12" s="1"/>
      <c r="AA12" s="2"/>
      <c r="AB12" s="2"/>
      <c r="AC12" s="3"/>
      <c r="AD12" s="1"/>
      <c r="AE12" s="2"/>
      <c r="AF12" s="2"/>
      <c r="AG12" s="3"/>
      <c r="AH12" s="1"/>
      <c r="AI12" s="2"/>
      <c r="AJ12" s="2"/>
      <c r="AK12" s="3"/>
      <c r="AL12" s="13"/>
      <c r="AM12" s="4"/>
      <c r="AN12" s="4"/>
      <c r="AO12" s="5"/>
      <c r="AP12" s="13"/>
      <c r="AQ12" s="4"/>
      <c r="AR12" s="4"/>
      <c r="AS12" s="5"/>
      <c r="AT12" s="13"/>
      <c r="AU12" s="4"/>
      <c r="AV12" s="4"/>
      <c r="AW12" s="5"/>
      <c r="AX12" s="13"/>
      <c r="AY12" s="4"/>
      <c r="AZ12" s="4"/>
      <c r="BA12" s="5"/>
      <c r="BB12" s="13"/>
      <c r="BC12" s="4"/>
      <c r="BD12" s="4"/>
      <c r="BE12" s="74"/>
      <c r="BF12" s="13"/>
      <c r="BG12" s="4"/>
      <c r="BH12" s="4"/>
      <c r="BI12" s="74"/>
      <c r="BJ12" s="89"/>
      <c r="BK12" s="83"/>
      <c r="BL12" s="83"/>
      <c r="BM12" s="90"/>
      <c r="BN12" s="77"/>
    </row>
    <row r="13" spans="1:77" s="7" customFormat="1" ht="12.75" x14ac:dyDescent="0.2">
      <c r="A13" s="11" t="s">
        <v>43</v>
      </c>
      <c r="B13" s="1"/>
      <c r="C13" s="2"/>
      <c r="D13" s="2"/>
      <c r="E13" s="3"/>
      <c r="F13" s="1"/>
      <c r="G13" s="2"/>
      <c r="H13" s="2"/>
      <c r="I13" s="3"/>
      <c r="J13" s="1"/>
      <c r="K13" s="2"/>
      <c r="L13" s="2"/>
      <c r="M13" s="3"/>
      <c r="N13" s="1"/>
      <c r="O13" s="2"/>
      <c r="P13" s="2"/>
      <c r="Q13" s="3"/>
      <c r="R13" s="1"/>
      <c r="S13" s="2"/>
      <c r="T13" s="2"/>
      <c r="U13" s="3"/>
      <c r="V13" s="1"/>
      <c r="W13" s="2"/>
      <c r="X13" s="2"/>
      <c r="Y13" s="3"/>
      <c r="Z13" s="1"/>
      <c r="AA13" s="2"/>
      <c r="AB13" s="2"/>
      <c r="AC13" s="3"/>
      <c r="AD13" s="1"/>
      <c r="AE13" s="2"/>
      <c r="AF13" s="2"/>
      <c r="AG13" s="3"/>
      <c r="AH13" s="1"/>
      <c r="AI13" s="2"/>
      <c r="AJ13" s="2"/>
      <c r="AK13" s="3"/>
      <c r="AL13" s="13"/>
      <c r="AM13" s="4"/>
      <c r="AN13" s="4"/>
      <c r="AO13" s="5"/>
      <c r="AP13" s="13"/>
      <c r="AQ13" s="4"/>
      <c r="AR13" s="4"/>
      <c r="AS13" s="5"/>
      <c r="AT13" s="13"/>
      <c r="AU13" s="4"/>
      <c r="AV13" s="4"/>
      <c r="AW13" s="5"/>
      <c r="AX13" s="13"/>
      <c r="AY13" s="4"/>
      <c r="AZ13" s="4"/>
      <c r="BA13" s="5"/>
      <c r="BB13" s="13"/>
      <c r="BC13" s="4"/>
      <c r="BD13" s="4"/>
      <c r="BE13" s="74"/>
      <c r="BF13" s="13"/>
      <c r="BG13" s="4"/>
      <c r="BH13" s="4"/>
      <c r="BI13" s="74"/>
      <c r="BJ13" s="89"/>
      <c r="BK13" s="83"/>
      <c r="BL13" s="83"/>
      <c r="BM13" s="90"/>
      <c r="BN13" s="77"/>
    </row>
    <row r="14" spans="1:77" s="7" customFormat="1" ht="12.75" x14ac:dyDescent="0.2">
      <c r="A14" s="11" t="s">
        <v>44</v>
      </c>
      <c r="B14" s="1"/>
      <c r="C14" s="2"/>
      <c r="D14" s="2"/>
      <c r="E14" s="3"/>
      <c r="F14" s="1"/>
      <c r="G14" s="2"/>
      <c r="H14" s="2"/>
      <c r="I14" s="3"/>
      <c r="J14" s="1"/>
      <c r="K14" s="2"/>
      <c r="L14" s="2"/>
      <c r="M14" s="3"/>
      <c r="N14" s="1"/>
      <c r="O14" s="2"/>
      <c r="P14" s="2"/>
      <c r="Q14" s="3"/>
      <c r="R14" s="1"/>
      <c r="S14" s="2"/>
      <c r="T14" s="2"/>
      <c r="U14" s="3"/>
      <c r="V14" s="1"/>
      <c r="W14" s="2"/>
      <c r="X14" s="2"/>
      <c r="Y14" s="3"/>
      <c r="Z14" s="1"/>
      <c r="AA14" s="2"/>
      <c r="AB14" s="2"/>
      <c r="AC14" s="3"/>
      <c r="AD14" s="1"/>
      <c r="AE14" s="2"/>
      <c r="AF14" s="2"/>
      <c r="AG14" s="3"/>
      <c r="AH14" s="1"/>
      <c r="AI14" s="2"/>
      <c r="AJ14" s="2"/>
      <c r="AK14" s="3"/>
      <c r="AL14" s="13"/>
      <c r="AM14" s="4"/>
      <c r="AN14" s="4"/>
      <c r="AO14" s="5"/>
      <c r="AP14" s="13"/>
      <c r="AQ14" s="4"/>
      <c r="AR14" s="4"/>
      <c r="AS14" s="5"/>
      <c r="AT14" s="13"/>
      <c r="AU14" s="4"/>
      <c r="AV14" s="4"/>
      <c r="AW14" s="5"/>
      <c r="AX14" s="13"/>
      <c r="AY14" s="4"/>
      <c r="AZ14" s="4"/>
      <c r="BA14" s="5"/>
      <c r="BB14" s="13"/>
      <c r="BC14" s="4"/>
      <c r="BD14" s="4"/>
      <c r="BE14" s="74"/>
      <c r="BF14" s="13"/>
      <c r="BG14" s="4"/>
      <c r="BH14" s="4"/>
      <c r="BI14" s="74"/>
      <c r="BJ14" s="89"/>
      <c r="BK14" s="83"/>
      <c r="BL14" s="83"/>
      <c r="BM14" s="90"/>
      <c r="BN14" s="77"/>
    </row>
    <row r="15" spans="1:77" s="7" customFormat="1" ht="12.75" x14ac:dyDescent="0.2">
      <c r="A15" s="11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13"/>
      <c r="AM15" s="4"/>
      <c r="AN15" s="4"/>
      <c r="AO15" s="5"/>
      <c r="AP15" s="13"/>
      <c r="AQ15" s="4"/>
      <c r="AR15" s="4"/>
      <c r="AS15" s="5"/>
      <c r="AT15" s="13"/>
      <c r="AU15" s="4"/>
      <c r="AV15" s="4"/>
      <c r="AW15" s="5"/>
      <c r="AX15" s="13"/>
      <c r="AY15" s="4"/>
      <c r="AZ15" s="4"/>
      <c r="BA15" s="5"/>
      <c r="BB15" s="13"/>
      <c r="BC15" s="4"/>
      <c r="BD15" s="4"/>
      <c r="BE15" s="74"/>
      <c r="BF15" s="13"/>
      <c r="BG15" s="4"/>
      <c r="BH15" s="4"/>
      <c r="BI15" s="74"/>
      <c r="BJ15" s="89"/>
      <c r="BK15" s="83"/>
      <c r="BL15" s="83"/>
      <c r="BM15" s="90"/>
      <c r="BN15" s="77"/>
    </row>
    <row r="16" spans="1:77" s="7" customFormat="1" ht="12.75" x14ac:dyDescent="0.2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13"/>
      <c r="BG16" s="4"/>
      <c r="BH16" s="4"/>
      <c r="BI16" s="74"/>
      <c r="BJ16" s="89"/>
      <c r="BK16" s="83"/>
      <c r="BL16" s="83"/>
      <c r="BM16" s="90"/>
      <c r="BN16" s="77"/>
    </row>
    <row r="17" spans="1:67" s="7" customFormat="1" ht="12.75" x14ac:dyDescent="0.2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13"/>
      <c r="BG17" s="4"/>
      <c r="BH17" s="4"/>
      <c r="BI17" s="74"/>
      <c r="BJ17" s="89"/>
      <c r="BK17" s="83"/>
      <c r="BL17" s="83"/>
      <c r="BM17" s="90"/>
      <c r="BN17" s="77"/>
    </row>
    <row r="18" spans="1:67" s="7" customFormat="1" ht="13.5" thickBot="1" x14ac:dyDescent="0.2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91"/>
      <c r="BK18" s="92"/>
      <c r="BL18" s="92"/>
      <c r="BM18" s="93"/>
      <c r="BN18" s="78"/>
    </row>
    <row r="19" spans="1:67" s="64" customFormat="1" ht="13.5" thickBot="1" x14ac:dyDescent="0.25">
      <c r="A19" s="59" t="s">
        <v>49</v>
      </c>
      <c r="B19" s="60">
        <f t="shared" ref="B19:BM19" si="10">SUM(B7:B18)</f>
        <v>395352707.83000004</v>
      </c>
      <c r="C19" s="60">
        <f t="shared" ref="C19" si="11">SUM(C7:C18)</f>
        <v>33435753.640000015</v>
      </c>
      <c r="D19" s="60">
        <f t="shared" si="10"/>
        <v>13240228.810000012</v>
      </c>
      <c r="E19" s="61">
        <f t="shared" si="10"/>
        <v>778525.45402800082</v>
      </c>
      <c r="F19" s="60">
        <f t="shared" si="10"/>
        <v>513676640.49000001</v>
      </c>
      <c r="G19" s="60">
        <f>SUM(G7:G18)</f>
        <v>45929442.960000001</v>
      </c>
      <c r="H19" s="60">
        <f>SUM(H7:H18)</f>
        <v>30672547.460000001</v>
      </c>
      <c r="I19" s="61">
        <f t="shared" si="10"/>
        <v>1803545.7906480001</v>
      </c>
      <c r="J19" s="60">
        <f t="shared" ref="J19:BI19" si="12">SUM(J7:J18)</f>
        <v>141251805.05000001</v>
      </c>
      <c r="K19" s="62">
        <f t="shared" si="12"/>
        <v>8803172.3200000059</v>
      </c>
      <c r="L19" s="62">
        <f t="shared" si="12"/>
        <v>6792834.8300000057</v>
      </c>
      <c r="M19" s="61">
        <f t="shared" si="12"/>
        <v>399418.68800400035</v>
      </c>
      <c r="N19" s="60">
        <f t="shared" si="12"/>
        <v>407698941.43000001</v>
      </c>
      <c r="O19" s="60">
        <f t="shared" si="12"/>
        <v>17090079.109999999</v>
      </c>
      <c r="P19" s="60">
        <f t="shared" si="12"/>
        <v>758688.39999999851</v>
      </c>
      <c r="Q19" s="61">
        <f t="shared" si="12"/>
        <v>441282.26267999975</v>
      </c>
      <c r="R19" s="60">
        <f t="shared" si="12"/>
        <v>7739546.2300000004</v>
      </c>
      <c r="S19" s="62">
        <f t="shared" si="12"/>
        <v>165967.29000000004</v>
      </c>
      <c r="T19" s="62">
        <f t="shared" si="12"/>
        <v>-203457.27999999997</v>
      </c>
      <c r="U19" s="61">
        <f t="shared" si="12"/>
        <v>0</v>
      </c>
      <c r="V19" s="60">
        <f t="shared" si="12"/>
        <v>136145350.22999999</v>
      </c>
      <c r="W19" s="62">
        <f t="shared" si="12"/>
        <v>6049431.9599999934</v>
      </c>
      <c r="X19" s="62">
        <f t="shared" si="12"/>
        <v>-4254945.8700000066</v>
      </c>
      <c r="Y19" s="61">
        <f t="shared" si="12"/>
        <v>0</v>
      </c>
      <c r="Z19" s="60">
        <f t="shared" si="12"/>
        <v>6523095.4900000002</v>
      </c>
      <c r="AA19" s="62">
        <f t="shared" si="12"/>
        <v>512762.49999999977</v>
      </c>
      <c r="AB19" s="62">
        <f t="shared" si="12"/>
        <v>-547096.14000000013</v>
      </c>
      <c r="AC19" s="61">
        <f t="shared" si="12"/>
        <v>0</v>
      </c>
      <c r="AD19" s="60">
        <f t="shared" si="12"/>
        <v>4975912.5500000007</v>
      </c>
      <c r="AE19" s="62">
        <f t="shared" si="12"/>
        <v>68051.740000000224</v>
      </c>
      <c r="AF19" s="62">
        <f t="shared" si="12"/>
        <v>-261834.8199999998</v>
      </c>
      <c r="AG19" s="61">
        <f t="shared" si="12"/>
        <v>0</v>
      </c>
      <c r="AH19" s="60">
        <f t="shared" si="12"/>
        <v>4311286.84</v>
      </c>
      <c r="AI19" s="62">
        <f t="shared" si="12"/>
        <v>445089.28999999992</v>
      </c>
      <c r="AJ19" s="62">
        <f t="shared" si="12"/>
        <v>246895.86999999991</v>
      </c>
      <c r="AK19" s="61">
        <f t="shared" si="12"/>
        <v>26951.101799999993</v>
      </c>
      <c r="AL19" s="60">
        <f t="shared" si="12"/>
        <v>45474458.340000004</v>
      </c>
      <c r="AM19" s="62">
        <f t="shared" si="12"/>
        <v>3635202.7100000009</v>
      </c>
      <c r="AN19" s="62">
        <f t="shared" si="12"/>
        <v>388692.1300000007</v>
      </c>
      <c r="AO19" s="61">
        <f t="shared" si="12"/>
        <v>0</v>
      </c>
      <c r="AP19" s="60">
        <f t="shared" si="12"/>
        <v>27810787.940000001</v>
      </c>
      <c r="AQ19" s="62">
        <f t="shared" si="12"/>
        <v>957314.84000000102</v>
      </c>
      <c r="AR19" s="62">
        <f t="shared" si="12"/>
        <v>-342369.64999999909</v>
      </c>
      <c r="AS19" s="61">
        <f t="shared" si="12"/>
        <v>0</v>
      </c>
      <c r="AT19" s="60">
        <f t="shared" si="12"/>
        <v>14129666.760000002</v>
      </c>
      <c r="AU19" s="62">
        <f t="shared" si="12"/>
        <v>653652.25000000047</v>
      </c>
      <c r="AV19" s="62">
        <f t="shared" si="12"/>
        <v>134818.21000000049</v>
      </c>
      <c r="AW19" s="61">
        <f t="shared" si="12"/>
        <v>11324.729639999998</v>
      </c>
      <c r="AX19" s="60">
        <f t="shared" si="12"/>
        <v>3070515.61</v>
      </c>
      <c r="AY19" s="62">
        <f t="shared" si="12"/>
        <v>10435.489999999976</v>
      </c>
      <c r="AZ19" s="62">
        <f t="shared" si="12"/>
        <v>-321256.92000000004</v>
      </c>
      <c r="BA19" s="61">
        <f t="shared" si="12"/>
        <v>0</v>
      </c>
      <c r="BB19" s="60">
        <f t="shared" ref="BB19:BE19" si="13">SUM(BB7:BB18)</f>
        <v>287273.15999999997</v>
      </c>
      <c r="BC19" s="62">
        <f t="shared" si="13"/>
        <v>40546.929999999964</v>
      </c>
      <c r="BD19" s="62">
        <f t="shared" si="13"/>
        <v>-23883.760000000038</v>
      </c>
      <c r="BE19" s="61">
        <f t="shared" si="13"/>
        <v>0</v>
      </c>
      <c r="BF19" s="60">
        <f t="shared" si="12"/>
        <v>9600265.3200000003</v>
      </c>
      <c r="BG19" s="62">
        <f t="shared" si="12"/>
        <v>595813.39000000013</v>
      </c>
      <c r="BH19" s="62">
        <f t="shared" si="12"/>
        <v>301348.39000000013</v>
      </c>
      <c r="BI19" s="61">
        <f t="shared" si="12"/>
        <v>25313.264760000013</v>
      </c>
      <c r="BJ19" s="79">
        <f t="shared" si="10"/>
        <v>1718048253.27</v>
      </c>
      <c r="BK19" s="80">
        <f t="shared" ref="BK19" si="14">SUM(BK7:BK18)</f>
        <v>118392716.42000005</v>
      </c>
      <c r="BL19" s="80">
        <f t="shared" si="10"/>
        <v>46581209.660000011</v>
      </c>
      <c r="BM19" s="81">
        <f t="shared" si="10"/>
        <v>3486361.2915600012</v>
      </c>
      <c r="BN19" s="72">
        <f t="shared" ref="BN19" si="15">SUM(BN7:BN18)</f>
        <v>1911601.5384700007</v>
      </c>
    </row>
    <row r="20" spans="1:67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">
      <c r="A21" s="20"/>
      <c r="B21" s="27" t="s">
        <v>55</v>
      </c>
      <c r="C21" s="118" t="s">
        <v>59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25">
      <c r="A22" s="24"/>
      <c r="B22" s="27" t="s">
        <v>58</v>
      </c>
      <c r="C22" s="118" t="s">
        <v>62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25">
      <c r="A23" s="24"/>
      <c r="B23" s="27" t="s">
        <v>69</v>
      </c>
      <c r="C23" s="118" t="s">
        <v>70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.75" thickBot="1" x14ac:dyDescent="0.3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25">
      <c r="BN25"/>
    </row>
    <row r="26" spans="1:67" x14ac:dyDescent="0.25">
      <c r="BN26"/>
    </row>
    <row r="27" spans="1:67" ht="15.75" customHeight="1" x14ac:dyDescent="0.25">
      <c r="BN27"/>
    </row>
    <row r="28" spans="1:67" ht="15.75" customHeight="1" x14ac:dyDescent="0.25">
      <c r="BN28"/>
    </row>
    <row r="29" spans="1:67" x14ac:dyDescent="0.25">
      <c r="BN29"/>
    </row>
    <row r="30" spans="1:67" x14ac:dyDescent="0.25">
      <c r="BN30"/>
    </row>
    <row r="31" spans="1:67" x14ac:dyDescent="0.25">
      <c r="BN31"/>
    </row>
  </sheetData>
  <sheetProtection algorithmName="SHA-512" hashValue="Fh9eZhuCe+fkbGeM4R3TcLSxMxMCMZpMnr+DTZLWCWuop0A6NTqLQPFv1TFTuVxdBO+yU6oOzuyNwEGKjZ24aA==" saltValue="H126RahGAMR2Xgw5Z8De3A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7" bestFit="1" customWidth="1"/>
    <col min="59" max="61" width="15.28515625" customWidth="1"/>
    <col min="62" max="62" width="14.7109375" style="44" customWidth="1"/>
    <col min="65" max="65" width="16.85546875" bestFit="1" customWidth="1"/>
  </cols>
  <sheetData>
    <row r="1" spans="1:73" ht="19.5" customHeight="1" thickBot="1" x14ac:dyDescent="0.3">
      <c r="A1" s="35"/>
      <c r="B1" s="215" t="s">
        <v>53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215" t="s">
        <v>53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4"/>
      <c r="AL1" s="215" t="s">
        <v>53</v>
      </c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4"/>
      <c r="BB1" s="215" t="s">
        <v>53</v>
      </c>
      <c r="BC1" s="213"/>
      <c r="BD1" s="213"/>
      <c r="BE1" s="213"/>
      <c r="BF1" s="213"/>
      <c r="BG1" s="213"/>
      <c r="BH1" s="213"/>
      <c r="BI1" s="213"/>
      <c r="BJ1" s="214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">
      <c r="A2" s="40" t="s">
        <v>0</v>
      </c>
      <c r="B2" s="216" t="s">
        <v>1</v>
      </c>
      <c r="C2" s="217"/>
      <c r="D2" s="217"/>
      <c r="E2" s="218"/>
      <c r="F2" s="219" t="s">
        <v>2</v>
      </c>
      <c r="G2" s="220"/>
      <c r="H2" s="220"/>
      <c r="I2" s="221"/>
      <c r="J2" s="222" t="s">
        <v>3</v>
      </c>
      <c r="K2" s="223"/>
      <c r="L2" s="223"/>
      <c r="M2" s="224"/>
      <c r="N2" s="225" t="s">
        <v>4</v>
      </c>
      <c r="O2" s="226"/>
      <c r="P2" s="226"/>
      <c r="Q2" s="227"/>
      <c r="R2" s="228" t="s">
        <v>73</v>
      </c>
      <c r="S2" s="229"/>
      <c r="T2" s="229"/>
      <c r="U2" s="230"/>
      <c r="V2" s="147" t="s">
        <v>5</v>
      </c>
      <c r="W2" s="148"/>
      <c r="X2" s="148"/>
      <c r="Y2" s="149"/>
      <c r="Z2" s="112" t="s">
        <v>77</v>
      </c>
      <c r="AA2" s="113"/>
      <c r="AB2" s="113"/>
      <c r="AC2" s="114"/>
      <c r="AD2" s="204" t="s">
        <v>6</v>
      </c>
      <c r="AE2" s="205"/>
      <c r="AF2" s="205"/>
      <c r="AG2" s="206"/>
      <c r="AH2" s="207" t="s">
        <v>7</v>
      </c>
      <c r="AI2" s="208"/>
      <c r="AJ2" s="208"/>
      <c r="AK2" s="209"/>
      <c r="AL2" s="210" t="s">
        <v>60</v>
      </c>
      <c r="AM2" s="211"/>
      <c r="AN2" s="211"/>
      <c r="AO2" s="212"/>
      <c r="AP2" s="198" t="s">
        <v>8</v>
      </c>
      <c r="AQ2" s="199"/>
      <c r="AR2" s="199"/>
      <c r="AS2" s="200"/>
      <c r="AT2" s="201" t="s">
        <v>54</v>
      </c>
      <c r="AU2" s="202"/>
      <c r="AV2" s="202"/>
      <c r="AW2" s="203"/>
      <c r="AX2" s="186" t="s">
        <v>64</v>
      </c>
      <c r="AY2" s="187"/>
      <c r="AZ2" s="187"/>
      <c r="BA2" s="188"/>
      <c r="BB2" s="177" t="s">
        <v>9</v>
      </c>
      <c r="BC2" s="178"/>
      <c r="BD2" s="178"/>
      <c r="BE2" s="179"/>
      <c r="BF2" s="180" t="s">
        <v>10</v>
      </c>
      <c r="BG2" s="181"/>
      <c r="BH2" s="181"/>
      <c r="BI2" s="182"/>
      <c r="BJ2" s="231" t="s">
        <v>67</v>
      </c>
    </row>
    <row r="3" spans="1:73" s="14" customFormat="1" ht="15.75" hidden="1" customHeight="1" thickBot="1" x14ac:dyDescent="0.3">
      <c r="A3" s="36" t="s">
        <v>11</v>
      </c>
      <c r="B3" s="234" t="s">
        <v>1</v>
      </c>
      <c r="C3" s="235"/>
      <c r="D3" s="235"/>
      <c r="E3" s="236"/>
      <c r="F3" s="237" t="s">
        <v>2</v>
      </c>
      <c r="G3" s="238"/>
      <c r="H3" s="238"/>
      <c r="I3" s="239"/>
      <c r="J3" s="240" t="s">
        <v>3</v>
      </c>
      <c r="K3" s="241"/>
      <c r="L3" s="241"/>
      <c r="M3" s="242"/>
      <c r="N3" s="225" t="s">
        <v>12</v>
      </c>
      <c r="O3" s="226"/>
      <c r="P3" s="226"/>
      <c r="Q3" s="227"/>
      <c r="R3" s="228" t="s">
        <v>72</v>
      </c>
      <c r="S3" s="229"/>
      <c r="T3" s="229"/>
      <c r="U3" s="230"/>
      <c r="V3" s="147" t="s">
        <v>13</v>
      </c>
      <c r="W3" s="148"/>
      <c r="X3" s="148"/>
      <c r="Y3" s="149"/>
      <c r="Z3" s="112" t="s">
        <v>78</v>
      </c>
      <c r="AA3" s="113"/>
      <c r="AB3" s="113"/>
      <c r="AC3" s="114"/>
      <c r="AD3" s="204" t="s">
        <v>14</v>
      </c>
      <c r="AE3" s="205"/>
      <c r="AF3" s="205"/>
      <c r="AG3" s="206"/>
      <c r="AH3" s="207" t="s">
        <v>15</v>
      </c>
      <c r="AI3" s="208"/>
      <c r="AJ3" s="208"/>
      <c r="AK3" s="209"/>
      <c r="AL3" s="210" t="s">
        <v>16</v>
      </c>
      <c r="AM3" s="211"/>
      <c r="AN3" s="211"/>
      <c r="AO3" s="212"/>
      <c r="AP3" s="198" t="s">
        <v>17</v>
      </c>
      <c r="AQ3" s="199"/>
      <c r="AR3" s="199"/>
      <c r="AS3" s="200"/>
      <c r="AT3" s="201" t="s">
        <v>18</v>
      </c>
      <c r="AU3" s="202"/>
      <c r="AV3" s="202"/>
      <c r="AW3" s="203"/>
      <c r="AX3" s="186" t="s">
        <v>65</v>
      </c>
      <c r="AY3" s="187"/>
      <c r="AZ3" s="187"/>
      <c r="BA3" s="188"/>
      <c r="BB3" s="177" t="s">
        <v>19</v>
      </c>
      <c r="BC3" s="178"/>
      <c r="BD3" s="178"/>
      <c r="BE3" s="179"/>
      <c r="BF3" s="183"/>
      <c r="BG3" s="184"/>
      <c r="BH3" s="184"/>
      <c r="BI3" s="185"/>
      <c r="BJ3" s="232"/>
    </row>
    <row r="4" spans="1:73" s="14" customFormat="1" ht="30.75" hidden="1" customHeight="1" thickBot="1" x14ac:dyDescent="0.3">
      <c r="A4" s="37" t="s">
        <v>20</v>
      </c>
      <c r="B4" s="162" t="s">
        <v>21</v>
      </c>
      <c r="C4" s="163"/>
      <c r="D4" s="163"/>
      <c r="E4" s="164"/>
      <c r="F4" s="165" t="s">
        <v>22</v>
      </c>
      <c r="G4" s="166"/>
      <c r="H4" s="166"/>
      <c r="I4" s="167"/>
      <c r="J4" s="168" t="s">
        <v>23</v>
      </c>
      <c r="K4" s="169"/>
      <c r="L4" s="169"/>
      <c r="M4" s="170"/>
      <c r="N4" s="171" t="s">
        <v>24</v>
      </c>
      <c r="O4" s="172"/>
      <c r="P4" s="172"/>
      <c r="Q4" s="173"/>
      <c r="R4" s="174" t="s">
        <v>71</v>
      </c>
      <c r="S4" s="175"/>
      <c r="T4" s="175"/>
      <c r="U4" s="176"/>
      <c r="V4" s="109" t="s">
        <v>25</v>
      </c>
      <c r="W4" s="110"/>
      <c r="X4" s="110"/>
      <c r="Y4" s="111"/>
      <c r="Z4" s="112" t="s">
        <v>79</v>
      </c>
      <c r="AA4" s="113"/>
      <c r="AB4" s="113"/>
      <c r="AC4" s="114"/>
      <c r="AD4" s="115" t="s">
        <v>26</v>
      </c>
      <c r="AE4" s="116"/>
      <c r="AF4" s="116"/>
      <c r="AG4" s="117"/>
      <c r="AH4" s="153" t="s">
        <v>27</v>
      </c>
      <c r="AI4" s="154"/>
      <c r="AJ4" s="154"/>
      <c r="AK4" s="155"/>
      <c r="AL4" s="156" t="s">
        <v>28</v>
      </c>
      <c r="AM4" s="157"/>
      <c r="AN4" s="157"/>
      <c r="AO4" s="158"/>
      <c r="AP4" s="159" t="s">
        <v>29</v>
      </c>
      <c r="AQ4" s="160"/>
      <c r="AR4" s="160"/>
      <c r="AS4" s="161"/>
      <c r="AT4" s="106" t="s">
        <v>30</v>
      </c>
      <c r="AU4" s="107"/>
      <c r="AV4" s="107"/>
      <c r="AW4" s="108"/>
      <c r="AX4" s="186" t="s">
        <v>66</v>
      </c>
      <c r="AY4" s="187"/>
      <c r="AZ4" s="187"/>
      <c r="BA4" s="188"/>
      <c r="BB4" s="189" t="s">
        <v>31</v>
      </c>
      <c r="BC4" s="190"/>
      <c r="BD4" s="190"/>
      <c r="BE4" s="191"/>
      <c r="BF4" s="183"/>
      <c r="BG4" s="184"/>
      <c r="BH4" s="184"/>
      <c r="BI4" s="185"/>
      <c r="BJ4" s="232"/>
    </row>
    <row r="5" spans="1:73" s="14" customFormat="1" ht="35.25" customHeight="1" thickBot="1" x14ac:dyDescent="0.3">
      <c r="A5" s="39" t="s">
        <v>63</v>
      </c>
      <c r="B5" s="138">
        <v>44218</v>
      </c>
      <c r="C5" s="139"/>
      <c r="D5" s="139"/>
      <c r="E5" s="140"/>
      <c r="F5" s="141">
        <v>44218</v>
      </c>
      <c r="G5" s="142"/>
      <c r="H5" s="142"/>
      <c r="I5" s="143"/>
      <c r="J5" s="144">
        <v>44218</v>
      </c>
      <c r="K5" s="145"/>
      <c r="L5" s="145"/>
      <c r="M5" s="146"/>
      <c r="N5" s="100">
        <v>44218</v>
      </c>
      <c r="O5" s="101"/>
      <c r="P5" s="101"/>
      <c r="Q5" s="102"/>
      <c r="R5" s="103" t="s">
        <v>74</v>
      </c>
      <c r="S5" s="104"/>
      <c r="T5" s="104"/>
      <c r="U5" s="105"/>
      <c r="V5" s="150">
        <v>44218</v>
      </c>
      <c r="W5" s="151"/>
      <c r="X5" s="151"/>
      <c r="Y5" s="152"/>
      <c r="Z5" s="120">
        <v>44410</v>
      </c>
      <c r="AA5" s="121"/>
      <c r="AB5" s="121"/>
      <c r="AC5" s="122"/>
      <c r="AD5" s="123">
        <v>44218</v>
      </c>
      <c r="AE5" s="124"/>
      <c r="AF5" s="124"/>
      <c r="AG5" s="125"/>
      <c r="AH5" s="126">
        <v>44218</v>
      </c>
      <c r="AI5" s="127"/>
      <c r="AJ5" s="127"/>
      <c r="AK5" s="128"/>
      <c r="AL5" s="129">
        <v>44218</v>
      </c>
      <c r="AM5" s="130"/>
      <c r="AN5" s="130"/>
      <c r="AO5" s="131"/>
      <c r="AP5" s="132">
        <v>44218</v>
      </c>
      <c r="AQ5" s="133"/>
      <c r="AR5" s="133"/>
      <c r="AS5" s="134"/>
      <c r="AT5" s="135">
        <v>44225</v>
      </c>
      <c r="AU5" s="136"/>
      <c r="AV5" s="136"/>
      <c r="AW5" s="137"/>
      <c r="AX5" s="192">
        <v>44242</v>
      </c>
      <c r="AY5" s="193"/>
      <c r="AZ5" s="193"/>
      <c r="BA5" s="194"/>
      <c r="BB5" s="195">
        <v>44218</v>
      </c>
      <c r="BC5" s="196"/>
      <c r="BD5" s="196"/>
      <c r="BE5" s="197"/>
      <c r="BF5" s="183"/>
      <c r="BG5" s="184"/>
      <c r="BH5" s="184"/>
      <c r="BI5" s="185"/>
      <c r="BJ5" s="233"/>
    </row>
    <row r="6" spans="1:73" s="7" customFormat="1" ht="51.75" thickBot="1" x14ac:dyDescent="0.2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2.75" x14ac:dyDescent="0.2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2.75" x14ac:dyDescent="0.2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2.75" x14ac:dyDescent="0.2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2.75" x14ac:dyDescent="0.2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2.75" x14ac:dyDescent="0.2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2.75" x14ac:dyDescent="0.2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2.75" x14ac:dyDescent="0.2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2.75" x14ac:dyDescent="0.2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2.75" x14ac:dyDescent="0.2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2.75" x14ac:dyDescent="0.2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2.75" x14ac:dyDescent="0.2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ht="13.5" thickBot="1" x14ac:dyDescent="0.2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ht="13.5" thickBot="1" x14ac:dyDescent="0.2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">
      <c r="A21" s="18"/>
      <c r="B21" s="27" t="s">
        <v>55</v>
      </c>
      <c r="C21" s="118" t="s">
        <v>56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">
      <c r="A22" s="20"/>
      <c r="B22" s="27" t="s">
        <v>58</v>
      </c>
      <c r="C22" s="118" t="s">
        <v>59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25">
      <c r="A23" s="24"/>
      <c r="B23" s="27" t="s">
        <v>61</v>
      </c>
      <c r="C23" s="118" t="s">
        <v>62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25">
      <c r="A24" s="24"/>
      <c r="B24" s="50" t="s">
        <v>76</v>
      </c>
      <c r="C24" s="243" t="s">
        <v>75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BJ24" s="25"/>
      <c r="BK24" s="51"/>
      <c r="BZ24" s="25"/>
      <c r="CA24" s="44"/>
    </row>
    <row r="25" spans="1:79" s="6" customFormat="1" x14ac:dyDescent="0.25">
      <c r="A25" s="24"/>
      <c r="B25" s="27" t="s">
        <v>69</v>
      </c>
      <c r="C25" s="118" t="s">
        <v>70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.75" thickBot="1" x14ac:dyDescent="0.3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BB3:BE3"/>
    <mergeCell ref="AP3:AS3"/>
    <mergeCell ref="AT3:AW3"/>
    <mergeCell ref="AX2:BA2"/>
    <mergeCell ref="AX3:BA3"/>
    <mergeCell ref="R2:U2"/>
    <mergeCell ref="Z2:AC2"/>
    <mergeCell ref="B1:Q1"/>
    <mergeCell ref="B2:E2"/>
    <mergeCell ref="F2:I2"/>
    <mergeCell ref="J2:M2"/>
    <mergeCell ref="N2:Q2"/>
    <mergeCell ref="C22:Q22"/>
    <mergeCell ref="C23:Q23"/>
    <mergeCell ref="AL5:AO5"/>
    <mergeCell ref="AP5:AS5"/>
    <mergeCell ref="B5:E5"/>
    <mergeCell ref="F5:I5"/>
    <mergeCell ref="J5:M5"/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2022-05-12T18:37:49Z</cp:lastPrinted>
  <dcterms:created xsi:type="dcterms:W3CDTF">2021-02-04T16:07:37Z</dcterms:created>
  <dcterms:modified xsi:type="dcterms:W3CDTF">2022-05-12T18:38:12Z</dcterms:modified>
</cp:coreProperties>
</file>