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E47559D4-CC79-4C7F-A57F-AEA9381272DE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110" yWindow="-110" windowWidth="19420" windowHeight="10420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2022'!$A$1:$AV$23</definedName>
    <definedName name="_xlnm.Print_Titles" localSheetId="1">'Internet Gaming 2021'!$A:$A</definedName>
    <definedName name="_xlnm.Print_Titles" localSheetId="0">'Internet Gaming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C9" i="2"/>
  <c r="D9" i="2"/>
  <c r="AT9" i="2" s="1"/>
  <c r="E9" i="2"/>
  <c r="AR9" i="2" s="1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S9" i="2"/>
  <c r="AU9" i="2"/>
  <c r="AV9" i="2"/>
  <c r="AV18" i="1" l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8" i="2" l="1"/>
  <c r="C8" i="2"/>
  <c r="D8" i="2"/>
  <c r="E8" i="2"/>
  <c r="F8" i="2"/>
  <c r="G8" i="2"/>
  <c r="H8" i="2"/>
  <c r="I8" i="2"/>
  <c r="AS8" i="2" s="1"/>
  <c r="J8" i="2"/>
  <c r="K8" i="2"/>
  <c r="L8" i="2"/>
  <c r="M8" i="2"/>
  <c r="AT8" i="2" s="1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U8" i="2"/>
  <c r="AV8" i="2"/>
  <c r="AR8" i="2" l="1"/>
  <c r="AV7" i="2"/>
  <c r="AV19" i="2" s="1"/>
  <c r="AU7" i="2"/>
  <c r="AU19" i="2" s="1"/>
  <c r="AQ7" i="2"/>
  <c r="AQ19" i="2" s="1"/>
  <c r="AP7" i="2"/>
  <c r="AP19" i="2" s="1"/>
  <c r="AO7" i="2"/>
  <c r="AO19" i="2" s="1"/>
  <c r="AN7" i="2"/>
  <c r="AN19" i="2" s="1"/>
  <c r="AM7" i="2"/>
  <c r="AM19" i="2" s="1"/>
  <c r="AL7" i="2"/>
  <c r="AL19" i="2" s="1"/>
  <c r="AK7" i="2"/>
  <c r="AK19" i="2" s="1"/>
  <c r="AJ7" i="2"/>
  <c r="AJ19" i="2" s="1"/>
  <c r="AI7" i="2"/>
  <c r="AI19" i="2" s="1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L7" i="2"/>
  <c r="L19" i="2" s="1"/>
  <c r="K7" i="2"/>
  <c r="K19" i="2" s="1"/>
  <c r="J7" i="2"/>
  <c r="J19" i="2" s="1"/>
  <c r="I7" i="2"/>
  <c r="I19" i="2" s="1"/>
  <c r="H7" i="2"/>
  <c r="H19" i="2" s="1"/>
  <c r="G7" i="2"/>
  <c r="G19" i="2" s="1"/>
  <c r="F7" i="2"/>
  <c r="F19" i="2" s="1"/>
  <c r="E7" i="2"/>
  <c r="E19" i="2" s="1"/>
  <c r="D7" i="2"/>
  <c r="D19" i="2" s="1"/>
  <c r="C7" i="2"/>
  <c r="C19" i="2" s="1"/>
  <c r="B7" i="2"/>
  <c r="B19" i="2" s="1"/>
  <c r="V6" i="2"/>
  <c r="S6" i="2"/>
  <c r="Y6" i="2" s="1"/>
  <c r="AB6" i="2" s="1"/>
  <c r="G6" i="2"/>
  <c r="J6" i="2" s="1"/>
  <c r="P6" i="2" s="1"/>
  <c r="F6" i="2"/>
  <c r="I6" i="2" s="1"/>
  <c r="L6" i="2" s="1"/>
  <c r="E6" i="2"/>
  <c r="H6" i="2" s="1"/>
  <c r="U6" i="2" l="1"/>
  <c r="R6" i="2"/>
  <c r="X6" i="2" s="1"/>
  <c r="AA6" i="2" s="1"/>
  <c r="K6" i="2"/>
  <c r="N6" i="2"/>
  <c r="AH6" i="2"/>
  <c r="AE6" i="2"/>
  <c r="AS7" i="2"/>
  <c r="AS19" i="2" s="1"/>
  <c r="AT7" i="2"/>
  <c r="AT19" i="2" s="1"/>
  <c r="AR7" i="2"/>
  <c r="AR19" i="2" s="1"/>
  <c r="O6" i="2"/>
  <c r="Q6" i="2" l="1"/>
  <c r="W6" i="2" s="1"/>
  <c r="Z6" i="2" s="1"/>
  <c r="T6" i="2"/>
  <c r="AG6" i="2"/>
  <c r="AD6" i="2"/>
  <c r="AK6" i="2"/>
  <c r="AQ6" i="2" s="1"/>
  <c r="AN6" i="2"/>
  <c r="AJ6" i="2" l="1"/>
  <c r="AP6" i="2" s="1"/>
  <c r="AM6" i="2"/>
  <c r="AC6" i="2"/>
  <c r="AF6" i="2"/>
  <c r="AL6" i="2" l="1"/>
  <c r="AI6" i="2"/>
  <c r="AO6" i="2" s="1"/>
  <c r="AS15" i="1" l="1"/>
  <c r="AR15" i="1"/>
  <c r="AT15" i="1"/>
  <c r="AS14" i="1" l="1"/>
  <c r="AR14" i="1"/>
  <c r="AT14" i="1"/>
  <c r="AS13" i="1" l="1"/>
  <c r="AR13" i="1"/>
  <c r="AT13" i="1"/>
  <c r="AT16" i="1"/>
  <c r="AT17" i="1"/>
  <c r="AT18" i="1"/>
  <c r="AS16" i="1"/>
  <c r="AS17" i="1"/>
  <c r="AS18" i="1"/>
  <c r="AR16" i="1"/>
  <c r="AR17" i="1"/>
  <c r="AR18" i="1"/>
  <c r="AT11" i="1" l="1"/>
  <c r="AS11" i="1"/>
  <c r="AR11" i="1"/>
  <c r="AC19" i="1"/>
  <c r="AD19" i="1"/>
  <c r="AE19" i="1"/>
  <c r="AU19" i="1" l="1"/>
  <c r="V6" i="1"/>
  <c r="V19" i="1" l="1"/>
  <c r="T19" i="1"/>
  <c r="U19" i="1"/>
  <c r="AR7" i="1" l="1"/>
  <c r="AT7" i="1"/>
  <c r="AR9" i="1"/>
  <c r="AR8" i="1"/>
  <c r="AT9" i="1"/>
  <c r="AT8" i="1"/>
  <c r="AN19" i="1"/>
  <c r="AM19" i="1"/>
  <c r="AL19" i="1"/>
  <c r="S19" i="1" l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 s="1"/>
  <c r="S6" i="1"/>
  <c r="Y6" i="1" s="1"/>
  <c r="AB6" i="1" s="1"/>
  <c r="AE6" i="1" s="1"/>
  <c r="G6" i="1"/>
  <c r="J6" i="1" s="1"/>
  <c r="P6" i="1" s="1"/>
  <c r="E6" i="1"/>
  <c r="H6" i="1" s="1"/>
  <c r="L6" i="1" l="1"/>
  <c r="O6" i="1"/>
  <c r="K6" i="1"/>
  <c r="T6" i="1" s="1"/>
  <c r="N6" i="1"/>
  <c r="AH6" i="1"/>
  <c r="R6" i="1"/>
  <c r="X6" i="1" s="1"/>
  <c r="AA6" i="1" s="1"/>
  <c r="AD6" i="1" s="1"/>
  <c r="U6" i="1"/>
  <c r="B19" i="1"/>
  <c r="C19" i="1"/>
  <c r="D19" i="1"/>
  <c r="AK6" i="1"/>
  <c r="AQ6" i="1" s="1"/>
  <c r="AN6" i="1"/>
  <c r="Q6" i="1" l="1"/>
  <c r="W6" i="1" s="1"/>
  <c r="Z6" i="1" s="1"/>
  <c r="AC6" i="1" s="1"/>
  <c r="AG6" i="1"/>
  <c r="G19" i="1"/>
  <c r="E19" i="1"/>
  <c r="J19" i="1"/>
  <c r="H19" i="1"/>
  <c r="AF6" i="1" l="1"/>
  <c r="AL6" i="1"/>
  <c r="AI6" i="1"/>
  <c r="AO6" i="1" s="1"/>
  <c r="AM6" i="1"/>
  <c r="AJ6" i="1"/>
  <c r="AP6" i="1" s="1"/>
  <c r="F19" i="1"/>
  <c r="AH19" i="1"/>
  <c r="AF19" i="1"/>
  <c r="I19" i="1" l="1"/>
  <c r="AG19" i="1" l="1"/>
  <c r="AS9" i="1" l="1"/>
  <c r="AS8" i="1"/>
  <c r="AS7" i="1"/>
  <c r="L19" i="1" l="1"/>
  <c r="AT10" i="1" l="1"/>
  <c r="AS10" i="1"/>
  <c r="AR10" i="1"/>
  <c r="AK19" i="1" l="1"/>
  <c r="AI19" i="1"/>
  <c r="AJ19" i="1"/>
  <c r="AV19" i="1" l="1"/>
  <c r="P19" i="1" l="1"/>
  <c r="AT12" i="1"/>
  <c r="AT19" i="1" s="1"/>
  <c r="N19" i="1"/>
  <c r="AR12" i="1"/>
  <c r="AR19" i="1" s="1"/>
  <c r="AS12" i="1"/>
  <c r="AS19" i="1" s="1"/>
  <c r="O19" i="1"/>
</calcChain>
</file>

<file path=xl/sharedStrings.xml><?xml version="1.0" encoding="utf-8"?>
<sst xmlns="http://schemas.openxmlformats.org/spreadsheetml/2006/main" count="163" uniqueCount="82">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</sst>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</sheetData>
      <sheetData sheetId="3"/>
      <sheetData sheetId="4">
        <row r="5">
          <cell r="L5">
            <v>20095684.00999999</v>
          </cell>
          <cell r="Q5">
            <v>18086115.609999992</v>
          </cell>
          <cell r="V5">
            <v>3507289.8960000002</v>
          </cell>
        </row>
        <row r="6">
          <cell r="L6">
            <v>20111744.330000043</v>
          </cell>
          <cell r="Q6">
            <v>18100569.900000043</v>
          </cell>
          <cell r="V6">
            <v>4054527.6560000004</v>
          </cell>
        </row>
        <row r="7">
          <cell r="L7">
            <v>20748959.720000029</v>
          </cell>
          <cell r="Q7">
            <v>18674063.740000028</v>
          </cell>
          <cell r="V7">
            <v>4182990.28</v>
          </cell>
        </row>
      </sheetData>
      <sheetData sheetId="5">
        <row r="5">
          <cell r="L5">
            <v>1145880.8499999978</v>
          </cell>
          <cell r="Q5">
            <v>1031292.7599999978</v>
          </cell>
          <cell r="V5">
            <v>165006.84</v>
          </cell>
        </row>
        <row r="6">
          <cell r="L6">
            <v>1066975.5800000019</v>
          </cell>
          <cell r="Q6">
            <v>960278.03000000189</v>
          </cell>
          <cell r="V6">
            <v>153644.48799999998</v>
          </cell>
        </row>
        <row r="7">
          <cell r="L7">
            <v>1110084.6700000018</v>
          </cell>
          <cell r="Q7">
            <v>999076.20000000182</v>
          </cell>
          <cell r="V7">
            <v>159852.19200000001</v>
          </cell>
        </row>
      </sheetData>
      <sheetData sheetId="6">
        <row r="5">
          <cell r="L5">
            <v>4394233.5700000226</v>
          </cell>
          <cell r="Q5">
            <v>3954810.2100000228</v>
          </cell>
          <cell r="V5">
            <v>632769.6320000001</v>
          </cell>
        </row>
        <row r="6">
          <cell r="L6">
            <v>4572807.2000000179</v>
          </cell>
          <cell r="Q6">
            <v>4115526.4800000181</v>
          </cell>
          <cell r="V6">
            <v>724735.00800000003</v>
          </cell>
        </row>
        <row r="7">
          <cell r="L7">
            <v>4457556.6400000155</v>
          </cell>
          <cell r="Q7">
            <v>4011800.9800000153</v>
          </cell>
          <cell r="V7">
            <v>804894.19200000004</v>
          </cell>
        </row>
      </sheetData>
      <sheetData sheetId="7">
        <row r="5">
          <cell r="L5">
            <v>4866900.6699999869</v>
          </cell>
          <cell r="Q5">
            <v>4380210.5999999866</v>
          </cell>
          <cell r="V5">
            <v>618552.43099999998</v>
          </cell>
        </row>
        <row r="6">
          <cell r="L6">
            <v>3641898.9499999881</v>
          </cell>
          <cell r="Q6">
            <v>3277709.0599999879</v>
          </cell>
          <cell r="V6">
            <v>504767.19299999997</v>
          </cell>
        </row>
        <row r="7">
          <cell r="L7">
            <v>5221751.1800000072</v>
          </cell>
          <cell r="Q7">
            <v>4699576.060000007</v>
          </cell>
          <cell r="V7">
            <v>822749.53599999996</v>
          </cell>
        </row>
      </sheetData>
      <sheetData sheetId="8">
        <row r="5">
          <cell r="L5">
            <v>2244730.8200000003</v>
          </cell>
          <cell r="Q5">
            <v>2020257.7400000002</v>
          </cell>
          <cell r="V5">
            <v>323241.24</v>
          </cell>
        </row>
        <row r="6">
          <cell r="L6">
            <v>2430438.5</v>
          </cell>
          <cell r="Q6">
            <v>2187394.65</v>
          </cell>
          <cell r="V6">
            <v>353305.58400000003</v>
          </cell>
        </row>
        <row r="7">
          <cell r="L7">
            <v>2336845.1499999985</v>
          </cell>
          <cell r="Q7">
            <v>2103160.6299999985</v>
          </cell>
          <cell r="V7">
            <v>370156.27200000006</v>
          </cell>
        </row>
      </sheetData>
      <sheetData sheetId="9">
        <row r="5">
          <cell r="L5">
            <v>1314134.5999999978</v>
          </cell>
          <cell r="Q5">
            <v>1196442.4699999979</v>
          </cell>
          <cell r="V5">
            <v>191430.79200000002</v>
          </cell>
        </row>
        <row r="6">
          <cell r="L6">
            <v>833500.09999999776</v>
          </cell>
          <cell r="Q6">
            <v>778799.81999999774</v>
          </cell>
          <cell r="V6">
            <v>124607.96799999999</v>
          </cell>
        </row>
        <row r="7">
          <cell r="L7">
            <v>750269.78999999911</v>
          </cell>
          <cell r="Q7">
            <v>729994.68999999913</v>
          </cell>
          <cell r="V7">
            <v>116799.152</v>
          </cell>
        </row>
      </sheetData>
      <sheetData sheetId="10">
        <row r="5">
          <cell r="L5">
            <v>5989842.9499999881</v>
          </cell>
          <cell r="Q5">
            <v>5390858.659999988</v>
          </cell>
          <cell r="V5">
            <v>884791.12</v>
          </cell>
        </row>
        <row r="6">
          <cell r="L6">
            <v>5740290.150000006</v>
          </cell>
          <cell r="Q6">
            <v>5166261.1300000064</v>
          </cell>
          <cell r="V6">
            <v>959089.79200000002</v>
          </cell>
        </row>
        <row r="7">
          <cell r="L7">
            <v>6000894.8199999928</v>
          </cell>
          <cell r="Q7">
            <v>5400805.3399999924</v>
          </cell>
          <cell r="V7">
            <v>1186694.3119999999</v>
          </cell>
        </row>
      </sheetData>
      <sheetData sheetId="11">
        <row r="5">
          <cell r="L5">
            <v>827376.53000000119</v>
          </cell>
          <cell r="Q5">
            <v>788810.53000000119</v>
          </cell>
          <cell r="V5">
            <v>126209.68799999999</v>
          </cell>
        </row>
        <row r="6">
          <cell r="L6">
            <v>578509.16000000015</v>
          </cell>
          <cell r="Q6">
            <v>551068.16000000015</v>
          </cell>
          <cell r="V6">
            <v>88170.90400000001</v>
          </cell>
        </row>
        <row r="7">
          <cell r="L7">
            <v>740374.30999999493</v>
          </cell>
          <cell r="Q7">
            <v>683895.30999999493</v>
          </cell>
          <cell r="V7">
            <v>109423.24800000001</v>
          </cell>
        </row>
      </sheetData>
      <sheetData sheetId="12">
        <row r="5">
          <cell r="L5">
            <v>8226959.9700000063</v>
          </cell>
          <cell r="Q5">
            <v>7404263.9700000063</v>
          </cell>
          <cell r="V5">
            <v>1239150.456</v>
          </cell>
        </row>
        <row r="6">
          <cell r="L6">
            <v>7869999.4699999932</v>
          </cell>
          <cell r="Q6">
            <v>7082999.5299999937</v>
          </cell>
          <cell r="V6">
            <v>1461996.568</v>
          </cell>
        </row>
        <row r="7">
          <cell r="L7">
            <v>9669864.1599999852</v>
          </cell>
          <cell r="Q7">
            <v>8702877.7399999853</v>
          </cell>
          <cell r="V7">
            <v>1949444.6160000002</v>
          </cell>
        </row>
      </sheetData>
      <sheetData sheetId="13">
        <row r="5">
          <cell r="L5">
            <v>3109848.8700000048</v>
          </cell>
          <cell r="Q5">
            <v>2798863.9800000046</v>
          </cell>
          <cell r="V5">
            <v>447818.24000000005</v>
          </cell>
        </row>
        <row r="6">
          <cell r="L6">
            <v>2628927.6799999923</v>
          </cell>
          <cell r="Q6">
            <v>2366034.9099999922</v>
          </cell>
          <cell r="V6">
            <v>397203.96800000005</v>
          </cell>
        </row>
        <row r="7">
          <cell r="L7">
            <v>2606887.6700000018</v>
          </cell>
          <cell r="Q7">
            <v>2346198.910000002</v>
          </cell>
          <cell r="V7">
            <v>412931.00800000003</v>
          </cell>
        </row>
      </sheetData>
      <sheetData sheetId="14">
        <row r="5">
          <cell r="L5">
            <v>43885956.109999895</v>
          </cell>
          <cell r="Q5">
            <v>39497360.499999896</v>
          </cell>
          <cell r="V5">
            <v>7265482.6579999989</v>
          </cell>
        </row>
        <row r="6">
          <cell r="L6">
            <v>46883964.970000029</v>
          </cell>
          <cell r="Q6">
            <v>42195568.470000029</v>
          </cell>
          <cell r="V6">
            <v>8270331.4189999998</v>
          </cell>
        </row>
        <row r="7">
          <cell r="L7">
            <v>47892741.730000019</v>
          </cell>
          <cell r="Q7">
            <v>43103467.560000017</v>
          </cell>
          <cell r="V7">
            <v>8448279.6439999994</v>
          </cell>
        </row>
      </sheetData>
      <sheetData sheetId="15">
        <row r="5">
          <cell r="L5">
            <v>17641286.839999966</v>
          </cell>
          <cell r="Q5">
            <v>15877158.159999967</v>
          </cell>
          <cell r="V5">
            <v>2635922.9959999998</v>
          </cell>
        </row>
        <row r="6">
          <cell r="L6">
            <v>19477947.77</v>
          </cell>
          <cell r="Q6">
            <v>17530152.989999998</v>
          </cell>
          <cell r="V6">
            <v>3435909.9879999999</v>
          </cell>
        </row>
        <row r="7">
          <cell r="L7">
            <v>22471210.239999965</v>
          </cell>
          <cell r="Q7">
            <v>20224089.219999965</v>
          </cell>
          <cell r="V7">
            <v>3963921.486</v>
          </cell>
        </row>
      </sheetData>
      <sheetData sheetId="16">
        <row r="5">
          <cell r="L5">
            <v>2192581.1600000011</v>
          </cell>
          <cell r="Q5">
            <v>1973323.040000001</v>
          </cell>
          <cell r="V5">
            <v>315731.68800000002</v>
          </cell>
        </row>
        <row r="6">
          <cell r="L6">
            <v>2486293.04</v>
          </cell>
          <cell r="Q6">
            <v>2237663.7400000002</v>
          </cell>
          <cell r="V6">
            <v>361401.984</v>
          </cell>
        </row>
        <row r="7">
          <cell r="L7">
            <v>2774405.3599999882</v>
          </cell>
          <cell r="Q7">
            <v>2496964.8199999882</v>
          </cell>
          <cell r="V7">
            <v>439465.80800000002</v>
          </cell>
        </row>
      </sheetData>
      <sheetData sheetId="17">
        <row r="5">
          <cell r="L5">
            <v>5308084.2699999958</v>
          </cell>
          <cell r="Q5">
            <v>4777275.8399999961</v>
          </cell>
          <cell r="V5">
            <v>776800.55200000003</v>
          </cell>
        </row>
        <row r="6">
          <cell r="L6">
            <v>4452627.5700000077</v>
          </cell>
          <cell r="Q6">
            <v>4007364.8200000077</v>
          </cell>
          <cell r="V6">
            <v>717850.45600000001</v>
          </cell>
        </row>
        <row r="7">
          <cell r="L7">
            <v>4891807.9199999869</v>
          </cell>
          <cell r="Q7">
            <v>4402627.1199999871</v>
          </cell>
          <cell r="V7">
            <v>915296.97600000002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M27"/>
  <sheetViews>
    <sheetView tabSelected="1"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5" width="15.85546875" bestFit="1" customWidth="1"/>
    <col min="46" max="46" width="14.42578125" bestFit="1" customWidth="1"/>
    <col min="47" max="48" width="14.5703125" style="39" bestFit="1" customWidth="1"/>
  </cols>
  <sheetData>
    <row r="1" spans="1:48" ht="19.5" thickBot="1" x14ac:dyDescent="0.35">
      <c r="A1" s="7"/>
      <c r="B1" s="139" t="s">
        <v>81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 t="s">
        <v>81</v>
      </c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81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2"/>
    </row>
    <row r="2" spans="1:48" s="29" customFormat="1" ht="50.25" customHeight="1" thickBot="1" x14ac:dyDescent="0.3">
      <c r="A2" s="37" t="s">
        <v>0</v>
      </c>
      <c r="B2" s="112" t="s">
        <v>1</v>
      </c>
      <c r="C2" s="112"/>
      <c r="D2" s="112"/>
      <c r="E2" s="113" t="s">
        <v>2</v>
      </c>
      <c r="F2" s="113"/>
      <c r="G2" s="113"/>
      <c r="H2" s="114" t="s">
        <v>3</v>
      </c>
      <c r="I2" s="114"/>
      <c r="J2" s="114"/>
      <c r="K2" s="115" t="s">
        <v>4</v>
      </c>
      <c r="L2" s="115"/>
      <c r="M2" s="115"/>
      <c r="N2" s="116" t="s">
        <v>80</v>
      </c>
      <c r="O2" s="117"/>
      <c r="P2" s="118"/>
      <c r="Q2" s="109" t="s">
        <v>5</v>
      </c>
      <c r="R2" s="109"/>
      <c r="S2" s="109"/>
      <c r="T2" s="110" t="s">
        <v>67</v>
      </c>
      <c r="U2" s="110"/>
      <c r="V2" s="110"/>
      <c r="W2" s="111" t="s">
        <v>6</v>
      </c>
      <c r="X2" s="111"/>
      <c r="Y2" s="111"/>
      <c r="Z2" s="103" t="s">
        <v>7</v>
      </c>
      <c r="AA2" s="103"/>
      <c r="AB2" s="103"/>
      <c r="AC2" s="104" t="s">
        <v>72</v>
      </c>
      <c r="AD2" s="104"/>
      <c r="AE2" s="104"/>
      <c r="AF2" s="105" t="s">
        <v>8</v>
      </c>
      <c r="AG2" s="105"/>
      <c r="AH2" s="105"/>
      <c r="AI2" s="106" t="s">
        <v>56</v>
      </c>
      <c r="AJ2" s="106"/>
      <c r="AK2" s="106"/>
      <c r="AL2" s="107" t="s">
        <v>60</v>
      </c>
      <c r="AM2" s="107"/>
      <c r="AN2" s="108"/>
      <c r="AO2" s="119" t="s">
        <v>9</v>
      </c>
      <c r="AP2" s="119"/>
      <c r="AQ2" s="120"/>
      <c r="AR2" s="121" t="s">
        <v>10</v>
      </c>
      <c r="AS2" s="122"/>
      <c r="AT2" s="123"/>
      <c r="AU2" s="130" t="s">
        <v>63</v>
      </c>
      <c r="AV2" s="130" t="s">
        <v>70</v>
      </c>
    </row>
    <row r="3" spans="1:48" s="29" customFormat="1" ht="15.75" hidden="1" customHeight="1" thickBot="1" x14ac:dyDescent="0.3">
      <c r="A3" s="37" t="s">
        <v>11</v>
      </c>
      <c r="B3" s="112" t="s">
        <v>12</v>
      </c>
      <c r="C3" s="112"/>
      <c r="D3" s="112"/>
      <c r="E3" s="113" t="s">
        <v>2</v>
      </c>
      <c r="F3" s="113"/>
      <c r="G3" s="113"/>
      <c r="H3" s="114" t="s">
        <v>13</v>
      </c>
      <c r="I3" s="114"/>
      <c r="J3" s="114"/>
      <c r="K3" s="115" t="s">
        <v>14</v>
      </c>
      <c r="L3" s="115"/>
      <c r="M3" s="115"/>
      <c r="N3" s="116" t="s">
        <v>75</v>
      </c>
      <c r="O3" s="117"/>
      <c r="P3" s="118"/>
      <c r="Q3" s="109" t="s">
        <v>15</v>
      </c>
      <c r="R3" s="109"/>
      <c r="S3" s="109"/>
      <c r="T3" s="110" t="s">
        <v>68</v>
      </c>
      <c r="U3" s="110"/>
      <c r="V3" s="110"/>
      <c r="W3" s="111" t="s">
        <v>16</v>
      </c>
      <c r="X3" s="111"/>
      <c r="Y3" s="111"/>
      <c r="Z3" s="103" t="s">
        <v>17</v>
      </c>
      <c r="AA3" s="103"/>
      <c r="AB3" s="103"/>
      <c r="AC3" s="104" t="s">
        <v>73</v>
      </c>
      <c r="AD3" s="104"/>
      <c r="AE3" s="104"/>
      <c r="AF3" s="105" t="s">
        <v>18</v>
      </c>
      <c r="AG3" s="105"/>
      <c r="AH3" s="105"/>
      <c r="AI3" s="106" t="s">
        <v>19</v>
      </c>
      <c r="AJ3" s="106"/>
      <c r="AK3" s="106"/>
      <c r="AL3" s="107" t="s">
        <v>61</v>
      </c>
      <c r="AM3" s="107"/>
      <c r="AN3" s="108"/>
      <c r="AO3" s="119" t="s">
        <v>20</v>
      </c>
      <c r="AP3" s="119"/>
      <c r="AQ3" s="120"/>
      <c r="AR3" s="124"/>
      <c r="AS3" s="125"/>
      <c r="AT3" s="126"/>
      <c r="AU3" s="131"/>
      <c r="AV3" s="131"/>
    </row>
    <row r="4" spans="1:48" s="29" customFormat="1" ht="15.75" hidden="1" thickBot="1" x14ac:dyDescent="0.3">
      <c r="A4" s="37" t="s">
        <v>21</v>
      </c>
      <c r="B4" s="112" t="s">
        <v>22</v>
      </c>
      <c r="C4" s="112"/>
      <c r="D4" s="112"/>
      <c r="E4" s="113" t="s">
        <v>23</v>
      </c>
      <c r="F4" s="113"/>
      <c r="G4" s="113"/>
      <c r="H4" s="114" t="s">
        <v>24</v>
      </c>
      <c r="I4" s="114"/>
      <c r="J4" s="114"/>
      <c r="K4" s="115" t="s">
        <v>25</v>
      </c>
      <c r="L4" s="115"/>
      <c r="M4" s="115"/>
      <c r="N4" s="116" t="s">
        <v>76</v>
      </c>
      <c r="O4" s="117"/>
      <c r="P4" s="118"/>
      <c r="Q4" s="109" t="s">
        <v>26</v>
      </c>
      <c r="R4" s="109"/>
      <c r="S4" s="109"/>
      <c r="T4" s="110" t="s">
        <v>69</v>
      </c>
      <c r="U4" s="110"/>
      <c r="V4" s="110"/>
      <c r="W4" s="111" t="s">
        <v>27</v>
      </c>
      <c r="X4" s="111"/>
      <c r="Y4" s="111"/>
      <c r="Z4" s="103" t="s">
        <v>28</v>
      </c>
      <c r="AA4" s="103"/>
      <c r="AB4" s="103"/>
      <c r="AC4" s="104" t="s">
        <v>74</v>
      </c>
      <c r="AD4" s="104"/>
      <c r="AE4" s="104"/>
      <c r="AF4" s="105" t="s">
        <v>29</v>
      </c>
      <c r="AG4" s="105"/>
      <c r="AH4" s="105"/>
      <c r="AI4" s="106" t="s">
        <v>30</v>
      </c>
      <c r="AJ4" s="106"/>
      <c r="AK4" s="106"/>
      <c r="AL4" s="107" t="s">
        <v>62</v>
      </c>
      <c r="AM4" s="107"/>
      <c r="AN4" s="108"/>
      <c r="AO4" s="119" t="s">
        <v>31</v>
      </c>
      <c r="AP4" s="119"/>
      <c r="AQ4" s="120"/>
      <c r="AR4" s="124"/>
      <c r="AS4" s="125"/>
      <c r="AT4" s="126"/>
      <c r="AU4" s="131"/>
      <c r="AV4" s="131"/>
    </row>
    <row r="5" spans="1:48" s="29" customFormat="1" ht="24.75" thickBot="1" x14ac:dyDescent="0.3">
      <c r="A5" s="38" t="s">
        <v>59</v>
      </c>
      <c r="B5" s="74">
        <v>44218</v>
      </c>
      <c r="C5" s="75"/>
      <c r="D5" s="76"/>
      <c r="E5" s="77">
        <v>44218</v>
      </c>
      <c r="F5" s="78"/>
      <c r="G5" s="79"/>
      <c r="H5" s="80">
        <v>44228</v>
      </c>
      <c r="I5" s="81"/>
      <c r="J5" s="82"/>
      <c r="K5" s="83">
        <v>44218</v>
      </c>
      <c r="L5" s="84"/>
      <c r="M5" s="85"/>
      <c r="N5" s="86">
        <v>44389</v>
      </c>
      <c r="O5" s="87"/>
      <c r="P5" s="88"/>
      <c r="Q5" s="89">
        <v>44218</v>
      </c>
      <c r="R5" s="90"/>
      <c r="S5" s="91"/>
      <c r="T5" s="94">
        <v>44309</v>
      </c>
      <c r="U5" s="95"/>
      <c r="V5" s="96"/>
      <c r="W5" s="97">
        <v>44218</v>
      </c>
      <c r="X5" s="98"/>
      <c r="Y5" s="99"/>
      <c r="Z5" s="100">
        <v>44218</v>
      </c>
      <c r="AA5" s="101"/>
      <c r="AB5" s="102"/>
      <c r="AC5" s="65">
        <v>44320</v>
      </c>
      <c r="AD5" s="66"/>
      <c r="AE5" s="67"/>
      <c r="AF5" s="68">
        <v>44218</v>
      </c>
      <c r="AG5" s="69"/>
      <c r="AH5" s="70"/>
      <c r="AI5" s="71">
        <v>44225</v>
      </c>
      <c r="AJ5" s="72"/>
      <c r="AK5" s="73"/>
      <c r="AL5" s="133">
        <v>44242</v>
      </c>
      <c r="AM5" s="134"/>
      <c r="AN5" s="135"/>
      <c r="AO5" s="136">
        <v>44218</v>
      </c>
      <c r="AP5" s="137"/>
      <c r="AQ5" s="138"/>
      <c r="AR5" s="127"/>
      <c r="AS5" s="128"/>
      <c r="AT5" s="129"/>
      <c r="AU5" s="132"/>
      <c r="AV5" s="132"/>
    </row>
    <row r="6" spans="1:48" s="27" customFormat="1" ht="51.75" thickBot="1" x14ac:dyDescent="0.2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5" thickBot="1" x14ac:dyDescent="0.25">
      <c r="A7" s="34" t="s">
        <v>37</v>
      </c>
      <c r="B7" s="15">
        <f>'[1]MGM Grand Detroit'!L5</f>
        <v>43885956.109999895</v>
      </c>
      <c r="C7" s="16">
        <f>'[1]MGM Grand Detroit'!Q5</f>
        <v>39497360.499999896</v>
      </c>
      <c r="D7" s="17">
        <f>'[1]MGM Grand Detroit'!V5</f>
        <v>7265482.6579999989</v>
      </c>
      <c r="E7" s="15">
        <f>'[1]MotorCity Casino'!L5</f>
        <v>17641286.839999966</v>
      </c>
      <c r="F7" s="18">
        <f>'[1]MotorCity Casino'!Q5</f>
        <v>15877158.159999967</v>
      </c>
      <c r="G7" s="17">
        <f>'[1]MotorCity Casino'!V5</f>
        <v>2635922.9959999998</v>
      </c>
      <c r="H7" s="15">
        <f>[1]Greektown_Penn!L5</f>
        <v>4866900.6699999869</v>
      </c>
      <c r="I7" s="18">
        <f>[1]Greektown_Penn!Q5</f>
        <v>4380210.5999999866</v>
      </c>
      <c r="J7" s="17">
        <f>[1]Greektown_Penn!V5</f>
        <v>618552.43099999998</v>
      </c>
      <c r="K7" s="15">
        <f>'[1]Bay Mills Indian Community'!L5</f>
        <v>20095684.00999999</v>
      </c>
      <c r="L7" s="16">
        <f>'[1]Bay Mills Indian Community'!Q5</f>
        <v>18086115.609999992</v>
      </c>
      <c r="M7" s="17">
        <f>'[1]Bay Mills Indian Community'!V5</f>
        <v>3507289.8960000002</v>
      </c>
      <c r="N7" s="15">
        <f>[1]FireKeepers!$L5</f>
        <v>1145880.8499999978</v>
      </c>
      <c r="O7" s="18">
        <f>[1]FireKeepers!$Q5</f>
        <v>1031292.7599999978</v>
      </c>
      <c r="P7" s="17">
        <f>[1]FireKeepers!$V5</f>
        <v>165006.84</v>
      </c>
      <c r="Q7" s="15">
        <f>'[1]Grnd Traverse Band of Otta &amp; Ch'!$L5</f>
        <v>4394233.5700000226</v>
      </c>
      <c r="R7" s="18">
        <f>'[1]Grnd Traverse Band of Otta &amp; Ch'!$Q5</f>
        <v>3954810.2100000228</v>
      </c>
      <c r="S7" s="17">
        <f>'[1]Grnd Traverse Band of Otta &amp; Ch'!$V5</f>
        <v>632769.6320000001</v>
      </c>
      <c r="T7" s="15">
        <f>'[1]Gun Lake Band'!L5</f>
        <v>2244730.8200000003</v>
      </c>
      <c r="U7" s="18">
        <f>'[1]Gun Lake Band'!Q5</f>
        <v>2020257.7400000002</v>
      </c>
      <c r="V7" s="17">
        <f>'[1]Gun Lake Band'!V5</f>
        <v>323241.24</v>
      </c>
      <c r="W7" s="15">
        <f>'[1]Hannahville Indian Community'!L5</f>
        <v>1314134.5999999978</v>
      </c>
      <c r="X7" s="18">
        <f>'[1]Hannahville Indian Community'!Q5</f>
        <v>1196442.4699999979</v>
      </c>
      <c r="Y7" s="17">
        <f>'[1]Hannahville Indian Community'!V5</f>
        <v>191430.79200000002</v>
      </c>
      <c r="Z7" s="15">
        <f>'[1]Keweenaw Bay Indian Community'!L5</f>
        <v>5989842.9499999881</v>
      </c>
      <c r="AA7" s="18">
        <f>'[1]Keweenaw Bay Indian Community'!Q5</f>
        <v>5390858.659999988</v>
      </c>
      <c r="AB7" s="17">
        <f>'[1]Keweenaw Bay Indian Community'!V5</f>
        <v>884791.12</v>
      </c>
      <c r="AC7" s="62">
        <f>'[1]Lac Vieux'!L5</f>
        <v>827376.53000000119</v>
      </c>
      <c r="AD7" s="63">
        <f>'[1]Lac Vieux'!Q5</f>
        <v>788810.53000000119</v>
      </c>
      <c r="AE7" s="64">
        <f>'[1]Lac Vieux'!V5</f>
        <v>126209.68799999999</v>
      </c>
      <c r="AF7" s="19">
        <f>'[1]Little River Band of Ottawa Ind'!L5</f>
        <v>8226959.9700000063</v>
      </c>
      <c r="AG7" s="20">
        <f>'[1]Little River Band of Ottawa Ind'!Q5</f>
        <v>7404263.9700000063</v>
      </c>
      <c r="AH7" s="21">
        <f>'[1]Little River Band of Ottawa Ind'!V5</f>
        <v>1239150.456</v>
      </c>
      <c r="AI7" s="19">
        <f>'[1]Little Traverse Bay Band of Oda'!L5</f>
        <v>3109848.8700000048</v>
      </c>
      <c r="AJ7" s="20">
        <f>'[1]Little Traverse Bay Band of Oda'!Q5</f>
        <v>2798863.9800000046</v>
      </c>
      <c r="AK7" s="21">
        <f>'[1]Little Traverse Bay Band of Oda'!V5</f>
        <v>447818.24000000005</v>
      </c>
      <c r="AL7" s="19">
        <f>'[1]Pokagon Band of Potawatomi Ind'!L5</f>
        <v>2192581.1600000011</v>
      </c>
      <c r="AM7" s="20">
        <f>'[1]Pokagon Band of Potawatomi Ind'!Q5</f>
        <v>1973323.040000001</v>
      </c>
      <c r="AN7" s="21">
        <f>'[1]Pokagon Band of Potawatomi Ind'!V5</f>
        <v>315731.68800000002</v>
      </c>
      <c r="AO7" s="19">
        <f>'[1]Sault Ste. Marie Tribe of Chipp'!L5</f>
        <v>5308084.2699999958</v>
      </c>
      <c r="AP7" s="20">
        <f>'[1]Sault Ste. Marie Tribe of Chipp'!Q5</f>
        <v>4777275.8399999961</v>
      </c>
      <c r="AQ7" s="21">
        <f>'[1]Sault Ste. Marie Tribe of Chipp'!V5</f>
        <v>776800.55200000003</v>
      </c>
      <c r="AR7" s="22">
        <f t="shared" ref="AR7:AT8" si="6">B7+E7+H7+K7+N7+Q7+T7+W7+Z7+AC7+AF7+AI7+AL7+AO7</f>
        <v>121243501.21999983</v>
      </c>
      <c r="AS7" s="22">
        <f t="shared" si="6"/>
        <v>109177044.06999984</v>
      </c>
      <c r="AT7" s="22">
        <f t="shared" si="6"/>
        <v>19130198.228999995</v>
      </c>
      <c r="AU7" s="49">
        <f>'[1]All Operators reconciliation'!V4+'[1]All Operators reconciliation'!X4</f>
        <v>5255487.5807499979</v>
      </c>
      <c r="AV7" s="50">
        <f>'[1]All Operators reconciliation'!U4</f>
        <v>2152560.0360000003</v>
      </c>
    </row>
    <row r="8" spans="1:48" s="27" customFormat="1" ht="13.5" thickBot="1" x14ac:dyDescent="0.25">
      <c r="A8" s="34" t="s">
        <v>38</v>
      </c>
      <c r="B8" s="15">
        <f>'[1]MGM Grand Detroit'!L6</f>
        <v>46883964.970000029</v>
      </c>
      <c r="C8" s="16">
        <f>'[1]MGM Grand Detroit'!Q6</f>
        <v>42195568.470000029</v>
      </c>
      <c r="D8" s="17">
        <f>'[1]MGM Grand Detroit'!V6</f>
        <v>8270331.4189999998</v>
      </c>
      <c r="E8" s="15">
        <f>'[1]MotorCity Casino'!L6</f>
        <v>19477947.77</v>
      </c>
      <c r="F8" s="18">
        <f>'[1]MotorCity Casino'!Q6</f>
        <v>17530152.989999998</v>
      </c>
      <c r="G8" s="17">
        <f>'[1]MotorCity Casino'!V6</f>
        <v>3435909.9879999999</v>
      </c>
      <c r="H8" s="15">
        <f>[1]Greektown_Penn!L6</f>
        <v>3641898.9499999881</v>
      </c>
      <c r="I8" s="18">
        <f>[1]Greektown_Penn!Q6</f>
        <v>3277709.0599999879</v>
      </c>
      <c r="J8" s="17">
        <f>[1]Greektown_Penn!V6</f>
        <v>504767.19299999997</v>
      </c>
      <c r="K8" s="15">
        <f>'[1]Bay Mills Indian Community'!L6</f>
        <v>20111744.330000043</v>
      </c>
      <c r="L8" s="16">
        <f>'[1]Bay Mills Indian Community'!Q6</f>
        <v>18100569.900000043</v>
      </c>
      <c r="M8" s="17">
        <f>'[1]Bay Mills Indian Community'!V6</f>
        <v>4054527.6560000004</v>
      </c>
      <c r="N8" s="15">
        <f>[1]FireKeepers!$L6</f>
        <v>1066975.5800000019</v>
      </c>
      <c r="O8" s="18">
        <f>[1]FireKeepers!$Q6</f>
        <v>960278.03000000189</v>
      </c>
      <c r="P8" s="17">
        <f>[1]FireKeepers!$V6</f>
        <v>153644.48799999998</v>
      </c>
      <c r="Q8" s="15">
        <f>'[1]Grnd Traverse Band of Otta &amp; Ch'!$L6</f>
        <v>4572807.2000000179</v>
      </c>
      <c r="R8" s="18">
        <f>'[1]Grnd Traverse Band of Otta &amp; Ch'!$Q6</f>
        <v>4115526.4800000181</v>
      </c>
      <c r="S8" s="17">
        <f>'[1]Grnd Traverse Band of Otta &amp; Ch'!$V6</f>
        <v>724735.00800000003</v>
      </c>
      <c r="T8" s="15">
        <f>'[1]Gun Lake Band'!L6</f>
        <v>2430438.5</v>
      </c>
      <c r="U8" s="18">
        <f>'[1]Gun Lake Band'!Q6</f>
        <v>2187394.65</v>
      </c>
      <c r="V8" s="17">
        <f>'[1]Gun Lake Band'!V6</f>
        <v>353305.58400000003</v>
      </c>
      <c r="W8" s="15">
        <f>'[1]Hannahville Indian Community'!L6</f>
        <v>833500.09999999776</v>
      </c>
      <c r="X8" s="18">
        <f>'[1]Hannahville Indian Community'!Q6</f>
        <v>778799.81999999774</v>
      </c>
      <c r="Y8" s="17">
        <f>'[1]Hannahville Indian Community'!V6</f>
        <v>124607.96799999999</v>
      </c>
      <c r="Z8" s="15">
        <f>'[1]Keweenaw Bay Indian Community'!L6</f>
        <v>5740290.150000006</v>
      </c>
      <c r="AA8" s="18">
        <f>'[1]Keweenaw Bay Indian Community'!Q6</f>
        <v>5166261.1300000064</v>
      </c>
      <c r="AB8" s="17">
        <f>'[1]Keweenaw Bay Indian Community'!V6</f>
        <v>959089.79200000002</v>
      </c>
      <c r="AC8" s="62">
        <f>'[1]Lac Vieux'!L6</f>
        <v>578509.16000000015</v>
      </c>
      <c r="AD8" s="63">
        <f>'[1]Lac Vieux'!Q6</f>
        <v>551068.16000000015</v>
      </c>
      <c r="AE8" s="64">
        <f>'[1]Lac Vieux'!V6</f>
        <v>88170.90400000001</v>
      </c>
      <c r="AF8" s="19">
        <f>'[1]Little River Band of Ottawa Ind'!L6</f>
        <v>7869999.4699999932</v>
      </c>
      <c r="AG8" s="20">
        <f>'[1]Little River Band of Ottawa Ind'!Q6</f>
        <v>7082999.5299999937</v>
      </c>
      <c r="AH8" s="21">
        <f>'[1]Little River Band of Ottawa Ind'!V6</f>
        <v>1461996.568</v>
      </c>
      <c r="AI8" s="19">
        <f>'[1]Little Traverse Bay Band of Oda'!L6</f>
        <v>2628927.6799999923</v>
      </c>
      <c r="AJ8" s="20">
        <f>'[1]Little Traverse Bay Band of Oda'!Q6</f>
        <v>2366034.9099999922</v>
      </c>
      <c r="AK8" s="21">
        <f>'[1]Little Traverse Bay Band of Oda'!V6</f>
        <v>397203.96800000005</v>
      </c>
      <c r="AL8" s="19">
        <f>'[1]Pokagon Band of Potawatomi Ind'!L6</f>
        <v>2486293.04</v>
      </c>
      <c r="AM8" s="20">
        <f>'[1]Pokagon Band of Potawatomi Ind'!Q6</f>
        <v>2237663.7400000002</v>
      </c>
      <c r="AN8" s="21">
        <f>'[1]Pokagon Band of Potawatomi Ind'!V6</f>
        <v>361401.984</v>
      </c>
      <c r="AO8" s="19">
        <f>'[1]Sault Ste. Marie Tribe of Chipp'!L6</f>
        <v>4452627.5700000077</v>
      </c>
      <c r="AP8" s="20">
        <f>'[1]Sault Ste. Marie Tribe of Chipp'!Q6</f>
        <v>4007364.8200000077</v>
      </c>
      <c r="AQ8" s="21">
        <f>'[1]Sault Ste. Marie Tribe of Chipp'!V6</f>
        <v>717850.45600000001</v>
      </c>
      <c r="AR8" s="22">
        <f t="shared" si="6"/>
        <v>122775924.47000007</v>
      </c>
      <c r="AS8" s="22">
        <f t="shared" si="6"/>
        <v>110557391.69000006</v>
      </c>
      <c r="AT8" s="22">
        <f t="shared" si="6"/>
        <v>21607542.975999996</v>
      </c>
      <c r="AU8" s="49">
        <f>'[1]All Operators reconciliation'!V5+'[1]All Operators reconciliation'!X5</f>
        <v>6020832.2814999996</v>
      </c>
      <c r="AV8" s="50">
        <f>'[1]All Operators reconciliation'!U5</f>
        <v>2349133.5940000005</v>
      </c>
    </row>
    <row r="9" spans="1:48" s="27" customFormat="1" ht="12.75" x14ac:dyDescent="0.2">
      <c r="A9" s="34" t="s">
        <v>39</v>
      </c>
      <c r="B9" s="15">
        <f>'[1]MGM Grand Detroit'!L7</f>
        <v>47892741.730000019</v>
      </c>
      <c r="C9" s="16">
        <f>'[1]MGM Grand Detroit'!Q7</f>
        <v>43103467.560000017</v>
      </c>
      <c r="D9" s="17">
        <f>'[1]MGM Grand Detroit'!V7</f>
        <v>8448279.6439999994</v>
      </c>
      <c r="E9" s="15">
        <f>'[1]MotorCity Casino'!L7</f>
        <v>22471210.239999965</v>
      </c>
      <c r="F9" s="18">
        <f>'[1]MotorCity Casino'!Q7</f>
        <v>20224089.219999965</v>
      </c>
      <c r="G9" s="17">
        <f>'[1]MotorCity Casino'!V7</f>
        <v>3963921.486</v>
      </c>
      <c r="H9" s="15">
        <f>[1]Greektown_Penn!L7</f>
        <v>5221751.1800000072</v>
      </c>
      <c r="I9" s="18">
        <f>[1]Greektown_Penn!Q7</f>
        <v>4699576.060000007</v>
      </c>
      <c r="J9" s="17">
        <f>[1]Greektown_Penn!V7</f>
        <v>822749.53599999996</v>
      </c>
      <c r="K9" s="15">
        <f>'[1]Bay Mills Indian Community'!L7</f>
        <v>20748959.720000029</v>
      </c>
      <c r="L9" s="16">
        <f>'[1]Bay Mills Indian Community'!Q7</f>
        <v>18674063.740000028</v>
      </c>
      <c r="M9" s="17">
        <f>'[1]Bay Mills Indian Community'!V7</f>
        <v>4182990.28</v>
      </c>
      <c r="N9" s="15">
        <f>[1]FireKeepers!$L7</f>
        <v>1110084.6700000018</v>
      </c>
      <c r="O9" s="18">
        <f>[1]FireKeepers!$Q7</f>
        <v>999076.20000000182</v>
      </c>
      <c r="P9" s="17">
        <f>[1]FireKeepers!$V7</f>
        <v>159852.19200000001</v>
      </c>
      <c r="Q9" s="15">
        <f>'[1]Grnd Traverse Band of Otta &amp; Ch'!$L7</f>
        <v>4457556.6400000155</v>
      </c>
      <c r="R9" s="18">
        <f>'[1]Grnd Traverse Band of Otta &amp; Ch'!$Q7</f>
        <v>4011800.9800000153</v>
      </c>
      <c r="S9" s="17">
        <f>'[1]Grnd Traverse Band of Otta &amp; Ch'!$V7</f>
        <v>804894.19200000004</v>
      </c>
      <c r="T9" s="15">
        <f>'[1]Gun Lake Band'!L7</f>
        <v>2336845.1499999985</v>
      </c>
      <c r="U9" s="18">
        <f>'[1]Gun Lake Band'!Q7</f>
        <v>2103160.6299999985</v>
      </c>
      <c r="V9" s="17">
        <f>'[1]Gun Lake Band'!V7</f>
        <v>370156.27200000006</v>
      </c>
      <c r="W9" s="15">
        <f>'[1]Hannahville Indian Community'!L7</f>
        <v>750269.78999999911</v>
      </c>
      <c r="X9" s="18">
        <f>'[1]Hannahville Indian Community'!Q7</f>
        <v>729994.68999999913</v>
      </c>
      <c r="Y9" s="17">
        <f>'[1]Hannahville Indian Community'!V7</f>
        <v>116799.152</v>
      </c>
      <c r="Z9" s="15">
        <f>'[1]Keweenaw Bay Indian Community'!L7</f>
        <v>6000894.8199999928</v>
      </c>
      <c r="AA9" s="18">
        <f>'[1]Keweenaw Bay Indian Community'!Q7</f>
        <v>5400805.3399999924</v>
      </c>
      <c r="AB9" s="17">
        <f>'[1]Keweenaw Bay Indian Community'!V7</f>
        <v>1186694.3119999999</v>
      </c>
      <c r="AC9" s="62">
        <f>'[1]Lac Vieux'!L7</f>
        <v>740374.30999999493</v>
      </c>
      <c r="AD9" s="63">
        <f>'[1]Lac Vieux'!Q7</f>
        <v>683895.30999999493</v>
      </c>
      <c r="AE9" s="64">
        <f>'[1]Lac Vieux'!V7</f>
        <v>109423.24800000001</v>
      </c>
      <c r="AF9" s="19">
        <f>'[1]Little River Band of Ottawa Ind'!L7</f>
        <v>9669864.1599999852</v>
      </c>
      <c r="AG9" s="20">
        <f>'[1]Little River Band of Ottawa Ind'!Q7</f>
        <v>8702877.7399999853</v>
      </c>
      <c r="AH9" s="21">
        <f>'[1]Little River Band of Ottawa Ind'!V7</f>
        <v>1949444.6160000002</v>
      </c>
      <c r="AI9" s="19">
        <f>'[1]Little Traverse Bay Band of Oda'!L7</f>
        <v>2606887.6700000018</v>
      </c>
      <c r="AJ9" s="20">
        <f>'[1]Little Traverse Bay Band of Oda'!Q7</f>
        <v>2346198.910000002</v>
      </c>
      <c r="AK9" s="21">
        <f>'[1]Little Traverse Bay Band of Oda'!V7</f>
        <v>412931.00800000003</v>
      </c>
      <c r="AL9" s="19">
        <f>'[1]Pokagon Band of Potawatomi Ind'!L7</f>
        <v>2774405.3599999882</v>
      </c>
      <c r="AM9" s="20">
        <f>'[1]Pokagon Band of Potawatomi Ind'!Q7</f>
        <v>2496964.8199999882</v>
      </c>
      <c r="AN9" s="21">
        <f>'[1]Pokagon Band of Potawatomi Ind'!V7</f>
        <v>439465.80800000002</v>
      </c>
      <c r="AO9" s="19">
        <f>'[1]Sault Ste. Marie Tribe of Chipp'!L7</f>
        <v>4891807.9199999869</v>
      </c>
      <c r="AP9" s="20">
        <f>'[1]Sault Ste. Marie Tribe of Chipp'!Q7</f>
        <v>4402627.1199999871</v>
      </c>
      <c r="AQ9" s="21">
        <f>'[1]Sault Ste. Marie Tribe of Chipp'!V7</f>
        <v>915296.97600000002</v>
      </c>
      <c r="AR9" s="22">
        <f t="shared" ref="AR9" si="7">B9+E9+H9+K9+N9+Q9+T9+W9+Z9+AC9+AF9+AI9+AL9+AO9</f>
        <v>131673653.35999998</v>
      </c>
      <c r="AS9" s="22">
        <f t="shared" ref="AS9" si="8">C9+F9+I9+L9+O9+R9+U9+X9+AA9+AD9+AG9+AJ9+AM9+AP9</f>
        <v>118578598.31999998</v>
      </c>
      <c r="AT9" s="22">
        <f t="shared" ref="AT9" si="9">D9+G9+J9+M9+P9+S9+V9+Y9+AB9+AE9+AH9+AK9+AN9+AQ9</f>
        <v>23882898.721999999</v>
      </c>
      <c r="AU9" s="49">
        <f>'[1]All Operators reconciliation'!V6+'[1]All Operators reconciliation'!X6</f>
        <v>6522460.8745000008</v>
      </c>
      <c r="AV9" s="50">
        <f>'[1]All Operators reconciliation'!U6</f>
        <v>2661987.0139999995</v>
      </c>
    </row>
    <row r="10" spans="1:48" s="27" customFormat="1" ht="12.75" x14ac:dyDescent="0.2">
      <c r="A10" s="34" t="s">
        <v>40</v>
      </c>
      <c r="B10" s="15"/>
      <c r="C10" s="16"/>
      <c r="D10" s="17"/>
      <c r="E10" s="15"/>
      <c r="F10" s="18"/>
      <c r="G10" s="17"/>
      <c r="H10" s="15"/>
      <c r="I10" s="18"/>
      <c r="J10" s="17"/>
      <c r="K10" s="15"/>
      <c r="L10" s="16"/>
      <c r="M10" s="17"/>
      <c r="N10" s="15"/>
      <c r="O10" s="18"/>
      <c r="P10" s="17"/>
      <c r="Q10" s="15"/>
      <c r="R10" s="18"/>
      <c r="S10" s="17"/>
      <c r="T10" s="15"/>
      <c r="U10" s="18"/>
      <c r="V10" s="17"/>
      <c r="W10" s="15"/>
      <c r="X10" s="18"/>
      <c r="Y10" s="17"/>
      <c r="Z10" s="15"/>
      <c r="AA10" s="18"/>
      <c r="AB10" s="17"/>
      <c r="AC10" s="1"/>
      <c r="AD10" s="2"/>
      <c r="AE10" s="3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22"/>
      <c r="AS10" s="22"/>
      <c r="AT10" s="22"/>
      <c r="AU10" s="51"/>
      <c r="AV10" s="52"/>
    </row>
    <row r="11" spans="1:48" s="27" customFormat="1" ht="12.75" x14ac:dyDescent="0.2">
      <c r="A11" s="34" t="s">
        <v>41</v>
      </c>
      <c r="B11" s="15"/>
      <c r="C11" s="16"/>
      <c r="D11" s="17"/>
      <c r="E11" s="15"/>
      <c r="F11" s="18"/>
      <c r="G11" s="17"/>
      <c r="H11" s="15"/>
      <c r="I11" s="18"/>
      <c r="J11" s="17"/>
      <c r="K11" s="15"/>
      <c r="L11" s="16"/>
      <c r="M11" s="17"/>
      <c r="N11" s="15"/>
      <c r="O11" s="18"/>
      <c r="P11" s="17"/>
      <c r="Q11" s="15"/>
      <c r="R11" s="18"/>
      <c r="S11" s="17"/>
      <c r="T11" s="15"/>
      <c r="U11" s="18"/>
      <c r="V11" s="17"/>
      <c r="W11" s="15"/>
      <c r="X11" s="18"/>
      <c r="Y11" s="17"/>
      <c r="Z11" s="15"/>
      <c r="AA11" s="18"/>
      <c r="AB11" s="17"/>
      <c r="AC11" s="1"/>
      <c r="AD11" s="2"/>
      <c r="AE11" s="3"/>
      <c r="AF11" s="19"/>
      <c r="AG11" s="20"/>
      <c r="AH11" s="21"/>
      <c r="AI11" s="19"/>
      <c r="AJ11" s="20"/>
      <c r="AK11" s="21"/>
      <c r="AL11" s="19"/>
      <c r="AM11" s="20"/>
      <c r="AN11" s="21"/>
      <c r="AO11" s="19"/>
      <c r="AP11" s="20"/>
      <c r="AQ11" s="21"/>
      <c r="AR11" s="22"/>
      <c r="AS11" s="22"/>
      <c r="AT11" s="22"/>
      <c r="AU11" s="51"/>
      <c r="AV11" s="52"/>
    </row>
    <row r="12" spans="1:48" s="27" customFormat="1" ht="12.75" x14ac:dyDescent="0.2">
      <c r="A12" s="34" t="s">
        <v>42</v>
      </c>
      <c r="B12" s="15"/>
      <c r="C12" s="16"/>
      <c r="D12" s="17"/>
      <c r="E12" s="15"/>
      <c r="F12" s="18"/>
      <c r="G12" s="17"/>
      <c r="H12" s="15"/>
      <c r="I12" s="18"/>
      <c r="J12" s="17"/>
      <c r="K12" s="15"/>
      <c r="L12" s="16"/>
      <c r="M12" s="17"/>
      <c r="N12" s="15"/>
      <c r="O12" s="18"/>
      <c r="P12" s="17"/>
      <c r="Q12" s="15"/>
      <c r="R12" s="18"/>
      <c r="S12" s="17"/>
      <c r="T12" s="15"/>
      <c r="U12" s="18"/>
      <c r="V12" s="17"/>
      <c r="W12" s="15"/>
      <c r="X12" s="18"/>
      <c r="Y12" s="17"/>
      <c r="Z12" s="15"/>
      <c r="AA12" s="18"/>
      <c r="AB12" s="17"/>
      <c r="AC12" s="1"/>
      <c r="AD12" s="2"/>
      <c r="AE12" s="3"/>
      <c r="AF12" s="19"/>
      <c r="AG12" s="20"/>
      <c r="AH12" s="21"/>
      <c r="AI12" s="19"/>
      <c r="AJ12" s="20"/>
      <c r="AK12" s="21"/>
      <c r="AL12" s="19"/>
      <c r="AM12" s="20"/>
      <c r="AN12" s="21"/>
      <c r="AO12" s="19"/>
      <c r="AP12" s="20"/>
      <c r="AQ12" s="21"/>
      <c r="AR12" s="22"/>
      <c r="AS12" s="22"/>
      <c r="AT12" s="22"/>
      <c r="AU12" s="51"/>
      <c r="AV12" s="52"/>
    </row>
    <row r="13" spans="1:48" s="27" customFormat="1" ht="12.75" x14ac:dyDescent="0.2">
      <c r="A13" s="34" t="s">
        <v>43</v>
      </c>
      <c r="B13" s="15"/>
      <c r="C13" s="16"/>
      <c r="D13" s="17"/>
      <c r="E13" s="15"/>
      <c r="F13" s="18"/>
      <c r="G13" s="17"/>
      <c r="H13" s="15"/>
      <c r="I13" s="18"/>
      <c r="J13" s="17"/>
      <c r="K13" s="15"/>
      <c r="L13" s="16"/>
      <c r="M13" s="17"/>
      <c r="N13" s="15"/>
      <c r="O13" s="18"/>
      <c r="P13" s="17"/>
      <c r="Q13" s="15"/>
      <c r="R13" s="18"/>
      <c r="S13" s="17"/>
      <c r="T13" s="15"/>
      <c r="U13" s="18"/>
      <c r="V13" s="17"/>
      <c r="W13" s="15"/>
      <c r="X13" s="18"/>
      <c r="Y13" s="17"/>
      <c r="Z13" s="15"/>
      <c r="AA13" s="18"/>
      <c r="AB13" s="17"/>
      <c r="AC13" s="1"/>
      <c r="AD13" s="2"/>
      <c r="AE13" s="3"/>
      <c r="AF13" s="19"/>
      <c r="AG13" s="20"/>
      <c r="AH13" s="21"/>
      <c r="AI13" s="19"/>
      <c r="AJ13" s="20"/>
      <c r="AK13" s="21"/>
      <c r="AL13" s="19"/>
      <c r="AM13" s="20"/>
      <c r="AN13" s="21"/>
      <c r="AO13" s="19"/>
      <c r="AP13" s="20"/>
      <c r="AQ13" s="21"/>
      <c r="AR13" s="22"/>
      <c r="AS13" s="22"/>
      <c r="AT13" s="22"/>
      <c r="AU13" s="51"/>
      <c r="AV13" s="52"/>
    </row>
    <row r="14" spans="1:48" s="27" customFormat="1" ht="12.75" x14ac:dyDescent="0.2">
      <c r="A14" s="34" t="s">
        <v>44</v>
      </c>
      <c r="B14" s="15"/>
      <c r="C14" s="16"/>
      <c r="D14" s="17"/>
      <c r="E14" s="15"/>
      <c r="F14" s="18"/>
      <c r="G14" s="17"/>
      <c r="H14" s="15"/>
      <c r="I14" s="18"/>
      <c r="J14" s="17"/>
      <c r="K14" s="15"/>
      <c r="L14" s="16"/>
      <c r="M14" s="17"/>
      <c r="N14" s="15"/>
      <c r="O14" s="18"/>
      <c r="P14" s="17"/>
      <c r="Q14" s="15"/>
      <c r="R14" s="18"/>
      <c r="S14" s="17"/>
      <c r="T14" s="15"/>
      <c r="U14" s="18"/>
      <c r="V14" s="17"/>
      <c r="W14" s="15"/>
      <c r="X14" s="18"/>
      <c r="Y14" s="17"/>
      <c r="Z14" s="15"/>
      <c r="AA14" s="18"/>
      <c r="AB14" s="17"/>
      <c r="AC14" s="1"/>
      <c r="AD14" s="2"/>
      <c r="AE14" s="3"/>
      <c r="AF14" s="19"/>
      <c r="AG14" s="20"/>
      <c r="AH14" s="21"/>
      <c r="AI14" s="19"/>
      <c r="AJ14" s="20"/>
      <c r="AK14" s="21"/>
      <c r="AL14" s="19"/>
      <c r="AM14" s="20"/>
      <c r="AN14" s="21"/>
      <c r="AO14" s="19"/>
      <c r="AP14" s="20"/>
      <c r="AQ14" s="21"/>
      <c r="AR14" s="22"/>
      <c r="AS14" s="22"/>
      <c r="AT14" s="22"/>
      <c r="AU14" s="51"/>
      <c r="AV14" s="52"/>
    </row>
    <row r="15" spans="1:48" s="27" customFormat="1" ht="12.75" x14ac:dyDescent="0.2">
      <c r="A15" s="34" t="s">
        <v>45</v>
      </c>
      <c r="B15" s="15"/>
      <c r="C15" s="16"/>
      <c r="D15" s="17"/>
      <c r="E15" s="15"/>
      <c r="F15" s="18"/>
      <c r="G15" s="17"/>
      <c r="H15" s="15"/>
      <c r="I15" s="18"/>
      <c r="J15" s="17"/>
      <c r="K15" s="15"/>
      <c r="L15" s="16"/>
      <c r="M15" s="17"/>
      <c r="N15" s="15"/>
      <c r="O15" s="18"/>
      <c r="P15" s="17"/>
      <c r="Q15" s="15"/>
      <c r="R15" s="18"/>
      <c r="S15" s="17"/>
      <c r="T15" s="15"/>
      <c r="U15" s="18"/>
      <c r="V15" s="17"/>
      <c r="W15" s="15"/>
      <c r="X15" s="18"/>
      <c r="Y15" s="17"/>
      <c r="Z15" s="15"/>
      <c r="AA15" s="18"/>
      <c r="AB15" s="17"/>
      <c r="AC15" s="1"/>
      <c r="AD15" s="2"/>
      <c r="AE15" s="3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22"/>
      <c r="AS15" s="22"/>
      <c r="AT15" s="22"/>
      <c r="AU15" s="51"/>
      <c r="AV15" s="52"/>
    </row>
    <row r="16" spans="1:48" s="27" customFormat="1" ht="12.75" x14ac:dyDescent="0.2">
      <c r="A16" s="34" t="s">
        <v>46</v>
      </c>
      <c r="B16" s="15"/>
      <c r="C16" s="16"/>
      <c r="D16" s="17"/>
      <c r="E16" s="15"/>
      <c r="F16" s="18"/>
      <c r="G16" s="17"/>
      <c r="H16" s="15"/>
      <c r="I16" s="18"/>
      <c r="J16" s="17"/>
      <c r="K16" s="15"/>
      <c r="L16" s="16"/>
      <c r="M16" s="17"/>
      <c r="N16" s="15"/>
      <c r="O16" s="18"/>
      <c r="P16" s="17"/>
      <c r="Q16" s="15"/>
      <c r="R16" s="18"/>
      <c r="S16" s="17"/>
      <c r="T16" s="15"/>
      <c r="U16" s="18"/>
      <c r="V16" s="17"/>
      <c r="W16" s="15"/>
      <c r="X16" s="18"/>
      <c r="Y16" s="17"/>
      <c r="Z16" s="15"/>
      <c r="AA16" s="18"/>
      <c r="AB16" s="17"/>
      <c r="AC16" s="1"/>
      <c r="AD16" s="2"/>
      <c r="AE16" s="3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22"/>
      <c r="AS16" s="22"/>
      <c r="AT16" s="22"/>
      <c r="AU16" s="51"/>
      <c r="AV16" s="52"/>
    </row>
    <row r="17" spans="1:65" s="27" customFormat="1" ht="12.75" x14ac:dyDescent="0.2">
      <c r="A17" s="34" t="s">
        <v>47</v>
      </c>
      <c r="B17" s="15"/>
      <c r="C17" s="16"/>
      <c r="D17" s="17"/>
      <c r="E17" s="15"/>
      <c r="F17" s="18"/>
      <c r="G17" s="17"/>
      <c r="H17" s="15"/>
      <c r="I17" s="18"/>
      <c r="J17" s="17"/>
      <c r="K17" s="15"/>
      <c r="L17" s="16"/>
      <c r="M17" s="17"/>
      <c r="N17" s="15"/>
      <c r="O17" s="18"/>
      <c r="P17" s="17"/>
      <c r="Q17" s="15"/>
      <c r="R17" s="18"/>
      <c r="S17" s="17"/>
      <c r="T17" s="15"/>
      <c r="U17" s="18"/>
      <c r="V17" s="17"/>
      <c r="W17" s="15"/>
      <c r="X17" s="18"/>
      <c r="Y17" s="17"/>
      <c r="Z17" s="15"/>
      <c r="AA17" s="18"/>
      <c r="AB17" s="17"/>
      <c r="AC17" s="1"/>
      <c r="AD17" s="2"/>
      <c r="AE17" s="3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22"/>
      <c r="AS17" s="22"/>
      <c r="AT17" s="22"/>
      <c r="AU17" s="51"/>
      <c r="AV17" s="52"/>
    </row>
    <row r="18" spans="1:65" s="27" customFormat="1" ht="13.5" thickBot="1" x14ac:dyDescent="0.2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22"/>
      <c r="AS18" s="22"/>
      <c r="AT18" s="22"/>
      <c r="AU18" s="51"/>
      <c r="AV18" s="52"/>
    </row>
    <row r="19" spans="1:65" s="28" customFormat="1" ht="13.5" thickBot="1" x14ac:dyDescent="0.25">
      <c r="A19" s="35" t="s">
        <v>49</v>
      </c>
      <c r="B19" s="12">
        <f t="shared" ref="B19:AV19" si="10">SUM(B7:B18)</f>
        <v>138662662.80999994</v>
      </c>
      <c r="C19" s="13">
        <f t="shared" ref="C19" si="11">SUM(C7:C18)</f>
        <v>124796396.52999994</v>
      </c>
      <c r="D19" s="4">
        <f t="shared" si="10"/>
        <v>23984093.721000001</v>
      </c>
      <c r="E19" s="12">
        <f t="shared" si="10"/>
        <v>59590444.849999934</v>
      </c>
      <c r="F19" s="14">
        <f t="shared" ref="F19" si="12">SUM(F7:F18)</f>
        <v>53631400.36999993</v>
      </c>
      <c r="G19" s="4">
        <f t="shared" si="10"/>
        <v>10035754.469999999</v>
      </c>
      <c r="H19" s="12">
        <f t="shared" si="10"/>
        <v>13730550.799999982</v>
      </c>
      <c r="I19" s="14">
        <f t="shared" ref="I19" si="13">SUM(I7:I18)</f>
        <v>12357495.71999998</v>
      </c>
      <c r="J19" s="4">
        <f t="shared" si="10"/>
        <v>1946069.1599999997</v>
      </c>
      <c r="K19" s="12">
        <f t="shared" si="10"/>
        <v>60956388.060000062</v>
      </c>
      <c r="L19" s="13">
        <f t="shared" ref="L19" si="14">SUM(L7:L18)</f>
        <v>54860749.25000006</v>
      </c>
      <c r="M19" s="4">
        <f t="shared" si="10"/>
        <v>11744807.832</v>
      </c>
      <c r="N19" s="12">
        <f t="shared" ref="N19:P19" si="15">SUM(N7:N18)</f>
        <v>3322941.1000000015</v>
      </c>
      <c r="O19" s="14">
        <f t="shared" si="15"/>
        <v>2990646.9900000012</v>
      </c>
      <c r="P19" s="4">
        <f t="shared" si="15"/>
        <v>478503.52</v>
      </c>
      <c r="Q19" s="12">
        <f t="shared" si="10"/>
        <v>13424597.410000056</v>
      </c>
      <c r="R19" s="14">
        <f t="shared" ref="R19" si="16">SUM(R7:R18)</f>
        <v>12082137.670000056</v>
      </c>
      <c r="S19" s="4">
        <f t="shared" si="10"/>
        <v>2162398.8320000004</v>
      </c>
      <c r="T19" s="12">
        <f t="shared" ref="T19:V19" si="17">SUM(T7:T18)</f>
        <v>7012014.4699999988</v>
      </c>
      <c r="U19" s="14">
        <f t="shared" si="17"/>
        <v>6310813.0199999996</v>
      </c>
      <c r="V19" s="4">
        <f t="shared" si="17"/>
        <v>1046703.0960000001</v>
      </c>
      <c r="W19" s="12">
        <f t="shared" si="10"/>
        <v>2897904.4899999946</v>
      </c>
      <c r="X19" s="14">
        <f t="shared" ref="X19" si="18">SUM(X7:X18)</f>
        <v>2705236.9799999949</v>
      </c>
      <c r="Y19" s="4">
        <f t="shared" si="10"/>
        <v>432837.91200000001</v>
      </c>
      <c r="Z19" s="12">
        <f t="shared" si="10"/>
        <v>17731027.919999987</v>
      </c>
      <c r="AA19" s="14">
        <f t="shared" ref="AA19" si="19">SUM(AA7:AA18)</f>
        <v>15957925.129999988</v>
      </c>
      <c r="AB19" s="4">
        <f t="shared" si="10"/>
        <v>3030575.2239999999</v>
      </c>
      <c r="AC19" s="12">
        <f t="shared" ref="AC19:AE19" si="20">SUM(AC7:AC18)</f>
        <v>2146259.9999999963</v>
      </c>
      <c r="AD19" s="14">
        <f t="shared" si="20"/>
        <v>2023773.9999999963</v>
      </c>
      <c r="AE19" s="4">
        <f t="shared" si="20"/>
        <v>323803.84000000003</v>
      </c>
      <c r="AF19" s="12">
        <f t="shared" si="10"/>
        <v>25766823.599999987</v>
      </c>
      <c r="AG19" s="14">
        <f t="shared" ref="AG19" si="21">SUM(AG7:AG18)</f>
        <v>23190141.239999987</v>
      </c>
      <c r="AH19" s="4">
        <f t="shared" si="10"/>
        <v>4650591.6400000006</v>
      </c>
      <c r="AI19" s="12">
        <f t="shared" si="10"/>
        <v>8345664.2199999988</v>
      </c>
      <c r="AJ19" s="14">
        <f t="shared" ref="AJ19" si="22">SUM(AJ7:AJ18)</f>
        <v>7511097.7999999989</v>
      </c>
      <c r="AK19" s="4">
        <f t="shared" si="10"/>
        <v>1257953.216</v>
      </c>
      <c r="AL19" s="12">
        <f t="shared" ref="AL19:AN19" si="23">SUM(AL7:AL18)</f>
        <v>7453279.5599999893</v>
      </c>
      <c r="AM19" s="14">
        <f t="shared" si="23"/>
        <v>6707951.5999999894</v>
      </c>
      <c r="AN19" s="4">
        <f t="shared" si="23"/>
        <v>1116599.48</v>
      </c>
      <c r="AO19" s="12">
        <f t="shared" si="10"/>
        <v>14652519.75999999</v>
      </c>
      <c r="AP19" s="14">
        <f t="shared" ref="AP19" si="24">SUM(AP7:AP18)</f>
        <v>13187267.77999999</v>
      </c>
      <c r="AQ19" s="4">
        <f t="shared" si="10"/>
        <v>2409947.9840000002</v>
      </c>
      <c r="AR19" s="12">
        <f>SUM(AR7:AR18)</f>
        <v>375693079.04999989</v>
      </c>
      <c r="AS19" s="13">
        <f t="shared" ref="AS19" si="25">SUM(AS7:AS18)</f>
        <v>338313034.07999986</v>
      </c>
      <c r="AT19" s="4">
        <f t="shared" si="10"/>
        <v>64620639.926999986</v>
      </c>
      <c r="AU19" s="48">
        <f t="shared" ref="AU19" si="26">SUM(AU7:AU18)</f>
        <v>17798780.736749999</v>
      </c>
      <c r="AV19" s="48">
        <f t="shared" si="10"/>
        <v>7163680.6440000003</v>
      </c>
    </row>
    <row r="20" spans="1:65" s="28" customFormat="1" ht="12.75" x14ac:dyDescent="0.2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27" customHeight="1" x14ac:dyDescent="0.2">
      <c r="A21" s="30"/>
      <c r="B21" s="32" t="s">
        <v>50</v>
      </c>
      <c r="C21" s="92" t="s">
        <v>52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40"/>
      <c r="AV21" s="58"/>
      <c r="AW21" s="30"/>
    </row>
    <row r="22" spans="1:65" s="31" customFormat="1" x14ac:dyDescent="0.25">
      <c r="A22" s="45"/>
      <c r="B22" s="32" t="s">
        <v>64</v>
      </c>
      <c r="C22" s="92" t="s">
        <v>65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46"/>
      <c r="AW22" s="30"/>
      <c r="BL22" s="46"/>
      <c r="BM22" s="39"/>
    </row>
    <row r="23" spans="1:65" ht="15.75" thickBot="1" x14ac:dyDescent="0.3">
      <c r="A23" s="5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0"/>
      <c r="AV23" s="61"/>
      <c r="AW23" s="43"/>
    </row>
    <row r="24" spans="1:65" x14ac:dyDescent="0.25">
      <c r="AU24" s="42"/>
      <c r="AV24" s="42"/>
    </row>
    <row r="26" spans="1:65" ht="15.75" customHeight="1" x14ac:dyDescent="0.25"/>
    <row r="27" spans="1:65" ht="15.75" customHeight="1" x14ac:dyDescent="0.25"/>
  </sheetData>
  <sheetProtection algorithmName="SHA-512" hashValue="WRVtDpQI3SOF6eDaCVH8nCi/u+yIMdH9oZFiMrJCzOUM0IuGpe+JFGTfPfs5JnUTc/zJ41cdSD2uPnxpY2O0Jw==" saltValue="4TJ1j/FZVwMMKV0htRa5pA==" spinCount="100000" sheet="1" selectLockedCells="1" selectUnlockedCells="1"/>
  <mergeCells count="64">
    <mergeCell ref="B1:S1"/>
    <mergeCell ref="T1:AK1"/>
    <mergeCell ref="AL1:AV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O2:AQ2"/>
    <mergeCell ref="AR2:AT5"/>
    <mergeCell ref="AU2:AU5"/>
    <mergeCell ref="AV2:AV5"/>
    <mergeCell ref="AI2:AK2"/>
    <mergeCell ref="AL2:AN2"/>
    <mergeCell ref="AO4:AQ4"/>
    <mergeCell ref="AL3:AN3"/>
    <mergeCell ref="AO3:AQ3"/>
    <mergeCell ref="AL5:AN5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2:W22"/>
    <mergeCell ref="T5:V5"/>
    <mergeCell ref="W5:Y5"/>
    <mergeCell ref="Z5:AB5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5" width="15.85546875" bestFit="1" customWidth="1"/>
    <col min="46" max="46" width="14.42578125" bestFit="1" customWidth="1"/>
    <col min="47" max="48" width="14.5703125" style="39" bestFit="1" customWidth="1"/>
  </cols>
  <sheetData>
    <row r="1" spans="1:48" ht="19.5" thickBot="1" x14ac:dyDescent="0.35">
      <c r="A1" s="7"/>
      <c r="B1" s="139" t="s">
        <v>57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 t="s">
        <v>57</v>
      </c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57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2"/>
    </row>
    <row r="2" spans="1:48" s="29" customFormat="1" ht="50.25" customHeight="1" thickBot="1" x14ac:dyDescent="0.3">
      <c r="A2" s="37" t="s">
        <v>0</v>
      </c>
      <c r="B2" s="112" t="s">
        <v>1</v>
      </c>
      <c r="C2" s="112"/>
      <c r="D2" s="112"/>
      <c r="E2" s="113" t="s">
        <v>2</v>
      </c>
      <c r="F2" s="113"/>
      <c r="G2" s="113"/>
      <c r="H2" s="114" t="s">
        <v>3</v>
      </c>
      <c r="I2" s="114"/>
      <c r="J2" s="114"/>
      <c r="K2" s="115" t="s">
        <v>4</v>
      </c>
      <c r="L2" s="115"/>
      <c r="M2" s="115"/>
      <c r="N2" s="116" t="s">
        <v>80</v>
      </c>
      <c r="O2" s="117"/>
      <c r="P2" s="118"/>
      <c r="Q2" s="109" t="s">
        <v>5</v>
      </c>
      <c r="R2" s="109"/>
      <c r="S2" s="109"/>
      <c r="T2" s="110" t="s">
        <v>67</v>
      </c>
      <c r="U2" s="110"/>
      <c r="V2" s="110"/>
      <c r="W2" s="111" t="s">
        <v>6</v>
      </c>
      <c r="X2" s="111"/>
      <c r="Y2" s="111"/>
      <c r="Z2" s="103" t="s">
        <v>7</v>
      </c>
      <c r="AA2" s="103"/>
      <c r="AB2" s="103"/>
      <c r="AC2" s="104" t="s">
        <v>72</v>
      </c>
      <c r="AD2" s="104"/>
      <c r="AE2" s="104"/>
      <c r="AF2" s="105" t="s">
        <v>8</v>
      </c>
      <c r="AG2" s="105"/>
      <c r="AH2" s="105"/>
      <c r="AI2" s="106" t="s">
        <v>56</v>
      </c>
      <c r="AJ2" s="106"/>
      <c r="AK2" s="106"/>
      <c r="AL2" s="107" t="s">
        <v>60</v>
      </c>
      <c r="AM2" s="107"/>
      <c r="AN2" s="108"/>
      <c r="AO2" s="119" t="s">
        <v>9</v>
      </c>
      <c r="AP2" s="119"/>
      <c r="AQ2" s="120"/>
      <c r="AR2" s="121" t="s">
        <v>10</v>
      </c>
      <c r="AS2" s="122"/>
      <c r="AT2" s="123"/>
      <c r="AU2" s="130" t="s">
        <v>63</v>
      </c>
      <c r="AV2" s="130" t="s">
        <v>70</v>
      </c>
    </row>
    <row r="3" spans="1:48" s="29" customFormat="1" ht="15.75" hidden="1" customHeight="1" thickBot="1" x14ac:dyDescent="0.3">
      <c r="A3" s="37" t="s">
        <v>11</v>
      </c>
      <c r="B3" s="112" t="s">
        <v>12</v>
      </c>
      <c r="C3" s="112"/>
      <c r="D3" s="112"/>
      <c r="E3" s="113" t="s">
        <v>2</v>
      </c>
      <c r="F3" s="113"/>
      <c r="G3" s="113"/>
      <c r="H3" s="114" t="s">
        <v>13</v>
      </c>
      <c r="I3" s="114"/>
      <c r="J3" s="114"/>
      <c r="K3" s="115" t="s">
        <v>14</v>
      </c>
      <c r="L3" s="115"/>
      <c r="M3" s="115"/>
      <c r="N3" s="116" t="s">
        <v>75</v>
      </c>
      <c r="O3" s="117"/>
      <c r="P3" s="118"/>
      <c r="Q3" s="109" t="s">
        <v>15</v>
      </c>
      <c r="R3" s="109"/>
      <c r="S3" s="109"/>
      <c r="T3" s="110" t="s">
        <v>68</v>
      </c>
      <c r="U3" s="110"/>
      <c r="V3" s="110"/>
      <c r="W3" s="111" t="s">
        <v>16</v>
      </c>
      <c r="X3" s="111"/>
      <c r="Y3" s="111"/>
      <c r="Z3" s="103" t="s">
        <v>17</v>
      </c>
      <c r="AA3" s="103"/>
      <c r="AB3" s="103"/>
      <c r="AC3" s="104" t="s">
        <v>73</v>
      </c>
      <c r="AD3" s="104"/>
      <c r="AE3" s="104"/>
      <c r="AF3" s="105" t="s">
        <v>18</v>
      </c>
      <c r="AG3" s="105"/>
      <c r="AH3" s="105"/>
      <c r="AI3" s="106" t="s">
        <v>19</v>
      </c>
      <c r="AJ3" s="106"/>
      <c r="AK3" s="106"/>
      <c r="AL3" s="107" t="s">
        <v>61</v>
      </c>
      <c r="AM3" s="107"/>
      <c r="AN3" s="108"/>
      <c r="AO3" s="119" t="s">
        <v>20</v>
      </c>
      <c r="AP3" s="119"/>
      <c r="AQ3" s="120"/>
      <c r="AR3" s="124"/>
      <c r="AS3" s="125"/>
      <c r="AT3" s="126"/>
      <c r="AU3" s="131"/>
      <c r="AV3" s="131"/>
    </row>
    <row r="4" spans="1:48" s="29" customFormat="1" ht="15.75" hidden="1" thickBot="1" x14ac:dyDescent="0.3">
      <c r="A4" s="37" t="s">
        <v>21</v>
      </c>
      <c r="B4" s="112" t="s">
        <v>22</v>
      </c>
      <c r="C4" s="112"/>
      <c r="D4" s="112"/>
      <c r="E4" s="113" t="s">
        <v>23</v>
      </c>
      <c r="F4" s="113"/>
      <c r="G4" s="113"/>
      <c r="H4" s="114" t="s">
        <v>24</v>
      </c>
      <c r="I4" s="114"/>
      <c r="J4" s="114"/>
      <c r="K4" s="115" t="s">
        <v>25</v>
      </c>
      <c r="L4" s="115"/>
      <c r="M4" s="115"/>
      <c r="N4" s="116" t="s">
        <v>76</v>
      </c>
      <c r="O4" s="117"/>
      <c r="P4" s="118"/>
      <c r="Q4" s="109" t="s">
        <v>26</v>
      </c>
      <c r="R4" s="109"/>
      <c r="S4" s="109"/>
      <c r="T4" s="110" t="s">
        <v>69</v>
      </c>
      <c r="U4" s="110"/>
      <c r="V4" s="110"/>
      <c r="W4" s="111" t="s">
        <v>27</v>
      </c>
      <c r="X4" s="111"/>
      <c r="Y4" s="111"/>
      <c r="Z4" s="103" t="s">
        <v>28</v>
      </c>
      <c r="AA4" s="103"/>
      <c r="AB4" s="103"/>
      <c r="AC4" s="104" t="s">
        <v>74</v>
      </c>
      <c r="AD4" s="104"/>
      <c r="AE4" s="104"/>
      <c r="AF4" s="105" t="s">
        <v>29</v>
      </c>
      <c r="AG4" s="105"/>
      <c r="AH4" s="105"/>
      <c r="AI4" s="106" t="s">
        <v>30</v>
      </c>
      <c r="AJ4" s="106"/>
      <c r="AK4" s="106"/>
      <c r="AL4" s="107" t="s">
        <v>62</v>
      </c>
      <c r="AM4" s="107"/>
      <c r="AN4" s="108"/>
      <c r="AO4" s="119" t="s">
        <v>31</v>
      </c>
      <c r="AP4" s="119"/>
      <c r="AQ4" s="120"/>
      <c r="AR4" s="124"/>
      <c r="AS4" s="125"/>
      <c r="AT4" s="126"/>
      <c r="AU4" s="131"/>
      <c r="AV4" s="131"/>
    </row>
    <row r="5" spans="1:48" s="29" customFormat="1" ht="24.75" thickBot="1" x14ac:dyDescent="0.3">
      <c r="A5" s="38" t="s">
        <v>59</v>
      </c>
      <c r="B5" s="74">
        <v>44218</v>
      </c>
      <c r="C5" s="75"/>
      <c r="D5" s="76"/>
      <c r="E5" s="77">
        <v>44218</v>
      </c>
      <c r="F5" s="78"/>
      <c r="G5" s="79"/>
      <c r="H5" s="80">
        <v>44228</v>
      </c>
      <c r="I5" s="81"/>
      <c r="J5" s="82"/>
      <c r="K5" s="83">
        <v>44218</v>
      </c>
      <c r="L5" s="84"/>
      <c r="M5" s="85"/>
      <c r="N5" s="86" t="s">
        <v>79</v>
      </c>
      <c r="O5" s="87"/>
      <c r="P5" s="88"/>
      <c r="Q5" s="89">
        <v>44218</v>
      </c>
      <c r="R5" s="90"/>
      <c r="S5" s="91"/>
      <c r="T5" s="94">
        <v>44309</v>
      </c>
      <c r="U5" s="95"/>
      <c r="V5" s="96"/>
      <c r="W5" s="97">
        <v>44218</v>
      </c>
      <c r="X5" s="98"/>
      <c r="Y5" s="99"/>
      <c r="Z5" s="100">
        <v>44218</v>
      </c>
      <c r="AA5" s="101"/>
      <c r="AB5" s="102"/>
      <c r="AC5" s="65">
        <v>44320</v>
      </c>
      <c r="AD5" s="66"/>
      <c r="AE5" s="67"/>
      <c r="AF5" s="68">
        <v>44218</v>
      </c>
      <c r="AG5" s="69"/>
      <c r="AH5" s="70"/>
      <c r="AI5" s="71">
        <v>44225</v>
      </c>
      <c r="AJ5" s="72"/>
      <c r="AK5" s="73"/>
      <c r="AL5" s="133">
        <v>44242</v>
      </c>
      <c r="AM5" s="134"/>
      <c r="AN5" s="135"/>
      <c r="AO5" s="136">
        <v>44218</v>
      </c>
      <c r="AP5" s="137"/>
      <c r="AQ5" s="138"/>
      <c r="AR5" s="127"/>
      <c r="AS5" s="128"/>
      <c r="AT5" s="129"/>
      <c r="AU5" s="132"/>
      <c r="AV5" s="132"/>
    </row>
    <row r="6" spans="1:48" s="27" customFormat="1" ht="51.75" thickBot="1" x14ac:dyDescent="0.2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2.75" x14ac:dyDescent="0.2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2.75" x14ac:dyDescent="0.2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2.75" x14ac:dyDescent="0.2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2.75" x14ac:dyDescent="0.2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2.75" x14ac:dyDescent="0.2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2.75" x14ac:dyDescent="0.2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2.75" x14ac:dyDescent="0.2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2.75" x14ac:dyDescent="0.2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2.75" x14ac:dyDescent="0.2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2.75" x14ac:dyDescent="0.2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2.75" x14ac:dyDescent="0.2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ht="13.5" thickBot="1" x14ac:dyDescent="0.2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ht="13.5" thickBot="1" x14ac:dyDescent="0.2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2.75" x14ac:dyDescent="0.2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">
      <c r="A21" s="30"/>
      <c r="B21" s="32" t="s">
        <v>50</v>
      </c>
      <c r="C21" s="92" t="s">
        <v>58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">
      <c r="A22" s="30"/>
      <c r="B22" s="32" t="s">
        <v>51</v>
      </c>
      <c r="C22" s="92" t="s">
        <v>52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25">
      <c r="A23" s="45"/>
      <c r="B23" s="32" t="s">
        <v>77</v>
      </c>
      <c r="C23" s="92" t="s">
        <v>78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25">
      <c r="A24" s="45"/>
      <c r="B24" s="32" t="s">
        <v>64</v>
      </c>
      <c r="C24" s="92" t="s">
        <v>65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.75" thickBot="1" x14ac:dyDescent="0.3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25">
      <c r="AU26" s="42"/>
      <c r="AV26" s="42"/>
    </row>
    <row r="28" spans="1:65" ht="15.75" customHeight="1" x14ac:dyDescent="0.25"/>
    <row r="29" spans="1:65" ht="15.75" customHeight="1" x14ac:dyDescent="0.25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Z5:AB5"/>
    <mergeCell ref="W5:Y5"/>
    <mergeCell ref="T5:V5"/>
    <mergeCell ref="AC2:AE2"/>
    <mergeCell ref="AC3:AE3"/>
    <mergeCell ref="AC4:AE4"/>
    <mergeCell ref="AC5:AE5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2022-03-14T17:38:46Z</cp:lastPrinted>
  <dcterms:created xsi:type="dcterms:W3CDTF">2021-02-04T16:05:40Z</dcterms:created>
  <dcterms:modified xsi:type="dcterms:W3CDTF">2022-04-12T20:50:43Z</dcterms:modified>
</cp:coreProperties>
</file>