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robbie.hume\Desktop\Covid19-Excel\Distribution docs\"/>
    </mc:Choice>
  </mc:AlternateContent>
  <xr:revisionPtr revIDLastSave="0" documentId="13_ncr:1_{A2F5ADF0-9E6A-4DA2-B1AF-4828D35762F0}" xr6:coauthVersionLast="46" xr6:coauthVersionMax="46" xr10:uidLastSave="{00000000-0000-0000-0000-000000000000}"/>
  <bookViews>
    <workbookView xWindow="-28920" yWindow="-120" windowWidth="29040" windowHeight="15840" firstSheet="7" activeTab="17" xr2:uid="{00000000-000D-0000-FFFF-FFFF00000000}"/>
  </bookViews>
  <sheets>
    <sheet name="Regional Inventory Distribution" sheetId="1" r:id="rId1"/>
    <sheet name="Region 1" sheetId="19" r:id="rId2"/>
    <sheet name="Region 2 " sheetId="20" r:id="rId3"/>
    <sheet name="Region 3" sheetId="21" r:id="rId4"/>
    <sheet name="Region 4" sheetId="22" r:id="rId5"/>
    <sheet name="Region 5" sheetId="23" r:id="rId6"/>
    <sheet name="Region 6E " sheetId="24" r:id="rId7"/>
    <sheet name="Region 6W" sheetId="25" r:id="rId8"/>
    <sheet name="Region 7 " sheetId="26" r:id="rId9"/>
    <sheet name="Region 8-9" sheetId="27" r:id="rId10"/>
    <sheet name="Region 10" sheetId="28" r:id="rId11"/>
    <sheet name="Region 11" sheetId="29" r:id="rId12"/>
    <sheet name="Region 12" sheetId="30" r:id="rId13"/>
    <sheet name=" Region 13" sheetId="35" r:id="rId14"/>
    <sheet name="Region 14" sheetId="32" r:id="rId15"/>
    <sheet name="Region 15E" sheetId="33" r:id="rId16"/>
    <sheet name="Region 15W" sheetId="34" r:id="rId17"/>
    <sheet name="RDS" sheetId="3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0" l="1"/>
  <c r="J7" i="20"/>
  <c r="H9" i="20"/>
  <c r="L4" i="35"/>
  <c r="L8" i="35"/>
  <c r="L11" i="35"/>
  <c r="L13" i="35"/>
  <c r="L16" i="35"/>
  <c r="L10" i="30"/>
  <c r="L5" i="27"/>
  <c r="L13" i="27"/>
  <c r="L10" i="26"/>
  <c r="L4" i="23"/>
  <c r="L5" i="22"/>
  <c r="L7" i="19"/>
  <c r="J4" i="33" l="1"/>
  <c r="F14" i="23" l="1"/>
  <c r="H10" i="23"/>
  <c r="K10" i="23" s="1"/>
  <c r="L10" i="23" s="1"/>
  <c r="H11" i="23"/>
  <c r="K11" i="23" s="1"/>
  <c r="L11" i="23" s="1"/>
  <c r="H12" i="23"/>
  <c r="K12" i="23" s="1"/>
  <c r="L12" i="23" s="1"/>
  <c r="H13" i="23"/>
  <c r="K13" i="23" s="1"/>
  <c r="L13" i="23" s="1"/>
  <c r="H4" i="25"/>
  <c r="H3" i="25"/>
  <c r="H10" i="26"/>
  <c r="J10" i="26" s="1"/>
  <c r="H11" i="26"/>
  <c r="K11" i="26" s="1"/>
  <c r="L11" i="26" s="1"/>
  <c r="H12" i="26"/>
  <c r="K12" i="26" s="1"/>
  <c r="L12" i="26" s="1"/>
  <c r="H13" i="26"/>
  <c r="K13" i="26" s="1"/>
  <c r="L13" i="26" s="1"/>
  <c r="H14" i="26"/>
  <c r="H15" i="26"/>
  <c r="K15" i="26" s="1"/>
  <c r="L15" i="26" s="1"/>
  <c r="H16" i="26"/>
  <c r="H17" i="26"/>
  <c r="K17" i="26" s="1"/>
  <c r="L17" i="26" s="1"/>
  <c r="H18" i="26"/>
  <c r="K18" i="26" s="1"/>
  <c r="L18" i="26" s="1"/>
  <c r="H19" i="26"/>
  <c r="K19" i="26" s="1"/>
  <c r="L19" i="26" s="1"/>
  <c r="H20" i="26"/>
  <c r="K20" i="26" s="1"/>
  <c r="L20" i="26" s="1"/>
  <c r="H21" i="26"/>
  <c r="K21" i="26" s="1"/>
  <c r="L21" i="26" s="1"/>
  <c r="H10" i="27"/>
  <c r="L10" i="27" s="1"/>
  <c r="H11" i="27"/>
  <c r="K11" i="27" s="1"/>
  <c r="L11" i="27" s="1"/>
  <c r="H12" i="27"/>
  <c r="K12" i="27" s="1"/>
  <c r="L12" i="27" s="1"/>
  <c r="H13" i="27"/>
  <c r="J13" i="27" s="1"/>
  <c r="H14" i="27"/>
  <c r="K14" i="27" s="1"/>
  <c r="L14" i="27" s="1"/>
  <c r="G15" i="30"/>
  <c r="H9" i="30"/>
  <c r="K9" i="30" s="1"/>
  <c r="L9" i="30" s="1"/>
  <c r="H10" i="30"/>
  <c r="J10" i="30" s="1"/>
  <c r="H11" i="30"/>
  <c r="H12" i="30"/>
  <c r="K12" i="30" s="1"/>
  <c r="L12" i="30" s="1"/>
  <c r="H13" i="30"/>
  <c r="L13" i="30" s="1"/>
  <c r="H14" i="30"/>
  <c r="K14" i="30" s="1"/>
  <c r="L14" i="30" s="1"/>
  <c r="G18" i="35"/>
  <c r="H10" i="35"/>
  <c r="K10" i="35" s="1"/>
  <c r="L10" i="35" s="1"/>
  <c r="H11" i="35"/>
  <c r="H12" i="35"/>
  <c r="K12" i="35" s="1"/>
  <c r="L12" i="35" s="1"/>
  <c r="H13" i="35"/>
  <c r="H14" i="35"/>
  <c r="K14" i="35" s="1"/>
  <c r="L14" i="35" s="1"/>
  <c r="H15" i="35"/>
  <c r="K15" i="35" s="1"/>
  <c r="L15" i="35" s="1"/>
  <c r="H16" i="35"/>
  <c r="H17" i="35"/>
  <c r="K17" i="35" s="1"/>
  <c r="L17" i="35" s="1"/>
  <c r="H11" i="32"/>
  <c r="K11" i="32" s="1"/>
  <c r="L11" i="32" s="1"/>
  <c r="H12" i="32"/>
  <c r="K12" i="32" s="1"/>
  <c r="L12" i="32" s="1"/>
  <c r="H13" i="32"/>
  <c r="K13" i="32" s="1"/>
  <c r="L13" i="32" s="1"/>
  <c r="H14" i="32"/>
  <c r="K14" i="32" s="1"/>
  <c r="L14" i="32" s="1"/>
  <c r="H15" i="32"/>
  <c r="K15" i="32" s="1"/>
  <c r="L15" i="32" s="1"/>
  <c r="H9" i="33"/>
  <c r="H10" i="33"/>
  <c r="H11" i="33"/>
  <c r="H12" i="33"/>
  <c r="H13" i="33"/>
  <c r="G14" i="34"/>
  <c r="H11" i="34"/>
  <c r="K11" i="34" s="1"/>
  <c r="L11" i="34" s="1"/>
  <c r="H12" i="34"/>
  <c r="H13" i="34"/>
  <c r="K13" i="34" s="1"/>
  <c r="L13" i="34" s="1"/>
  <c r="H10" i="34"/>
  <c r="K10" i="34" s="1"/>
  <c r="L10" i="34" s="1"/>
  <c r="H9" i="34"/>
  <c r="K9" i="34" s="1"/>
  <c r="L9" i="34" s="1"/>
  <c r="H8" i="34"/>
  <c r="K8" i="34" s="1"/>
  <c r="L8" i="34" s="1"/>
  <c r="H7" i="34"/>
  <c r="H6" i="34"/>
  <c r="H5" i="34"/>
  <c r="K5" i="34" s="1"/>
  <c r="L5" i="34" s="1"/>
  <c r="H4" i="34"/>
  <c r="K4" i="34" s="1"/>
  <c r="L4" i="34" s="1"/>
  <c r="H3" i="34"/>
  <c r="K3" i="34" s="1"/>
  <c r="H8" i="33"/>
  <c r="H7" i="33"/>
  <c r="H6" i="33"/>
  <c r="H5" i="33"/>
  <c r="H4" i="33"/>
  <c r="L4" i="33" s="1"/>
  <c r="H3" i="33"/>
  <c r="K3" i="33" s="1"/>
  <c r="H10" i="32"/>
  <c r="H9" i="32"/>
  <c r="K9" i="32" s="1"/>
  <c r="L9" i="32" s="1"/>
  <c r="H8" i="32"/>
  <c r="K8" i="32" s="1"/>
  <c r="L8" i="32" s="1"/>
  <c r="H7" i="32"/>
  <c r="K7" i="32" s="1"/>
  <c r="L7" i="32" s="1"/>
  <c r="H6" i="32"/>
  <c r="H5" i="32"/>
  <c r="K5" i="32" s="1"/>
  <c r="L5" i="32" s="1"/>
  <c r="H4" i="32"/>
  <c r="H3" i="32"/>
  <c r="K3" i="32" s="1"/>
  <c r="H9" i="35"/>
  <c r="K9" i="35" s="1"/>
  <c r="L9" i="35" s="1"/>
  <c r="H8" i="35"/>
  <c r="H7" i="35"/>
  <c r="K7" i="35" s="1"/>
  <c r="L7" i="35" s="1"/>
  <c r="H6" i="35"/>
  <c r="K6" i="35" s="1"/>
  <c r="L6" i="35" s="1"/>
  <c r="H5" i="35"/>
  <c r="K5" i="35" s="1"/>
  <c r="L5" i="35" s="1"/>
  <c r="H4" i="35"/>
  <c r="H3" i="35"/>
  <c r="H8" i="30"/>
  <c r="K8" i="30" s="1"/>
  <c r="L8" i="30" s="1"/>
  <c r="H7" i="30"/>
  <c r="H6" i="30"/>
  <c r="H5" i="30"/>
  <c r="K5" i="30" s="1"/>
  <c r="L5" i="30" s="1"/>
  <c r="H4" i="30"/>
  <c r="K4" i="30" s="1"/>
  <c r="H9" i="29"/>
  <c r="K9" i="29" s="1"/>
  <c r="L9" i="29" s="1"/>
  <c r="H8" i="29"/>
  <c r="K8" i="29" s="1"/>
  <c r="L8" i="29" s="1"/>
  <c r="H7" i="29"/>
  <c r="H6" i="29"/>
  <c r="K6" i="29" s="1"/>
  <c r="L6" i="29" s="1"/>
  <c r="H5" i="29"/>
  <c r="H4" i="29"/>
  <c r="K4" i="29" s="1"/>
  <c r="L4" i="29" s="1"/>
  <c r="H3" i="29"/>
  <c r="K3" i="29" s="1"/>
  <c r="H10" i="28"/>
  <c r="K10" i="28" s="1"/>
  <c r="H9" i="28"/>
  <c r="K9" i="28" s="1"/>
  <c r="H8" i="28"/>
  <c r="H7" i="28"/>
  <c r="K7" i="28" s="1"/>
  <c r="H6" i="28"/>
  <c r="K6" i="28" s="1"/>
  <c r="H5" i="28"/>
  <c r="K5" i="28" s="1"/>
  <c r="H4" i="28"/>
  <c r="J4" i="28" s="1"/>
  <c r="L4" i="28" s="1"/>
  <c r="H3" i="28"/>
  <c r="K3" i="28" s="1"/>
  <c r="H9" i="27"/>
  <c r="K9" i="27" s="1"/>
  <c r="L9" i="27" s="1"/>
  <c r="H8" i="27"/>
  <c r="K8" i="27" s="1"/>
  <c r="L8" i="27" s="1"/>
  <c r="H7" i="27"/>
  <c r="K7" i="27" s="1"/>
  <c r="L7" i="27" s="1"/>
  <c r="H6" i="27"/>
  <c r="K6" i="27" s="1"/>
  <c r="L6" i="27" s="1"/>
  <c r="H5" i="27"/>
  <c r="J5" i="27" s="1"/>
  <c r="H4" i="27"/>
  <c r="K4" i="27" s="1"/>
  <c r="L4" i="27" s="1"/>
  <c r="H3" i="27"/>
  <c r="H9" i="26"/>
  <c r="K9" i="26" s="1"/>
  <c r="L9" i="26" s="1"/>
  <c r="H8" i="26"/>
  <c r="K8" i="26" s="1"/>
  <c r="L8" i="26" s="1"/>
  <c r="H7" i="26"/>
  <c r="H6" i="26"/>
  <c r="H5" i="26"/>
  <c r="K5" i="26" s="1"/>
  <c r="L5" i="26" s="1"/>
  <c r="H4" i="26"/>
  <c r="K4" i="26" s="1"/>
  <c r="L4" i="26" s="1"/>
  <c r="H3" i="26"/>
  <c r="K3" i="26" s="1"/>
  <c r="H9" i="24"/>
  <c r="K9" i="24" s="1"/>
  <c r="L9" i="24" s="1"/>
  <c r="H8" i="24"/>
  <c r="K8" i="24" s="1"/>
  <c r="L8" i="24" s="1"/>
  <c r="H7" i="24"/>
  <c r="K7" i="24" s="1"/>
  <c r="L7" i="24" s="1"/>
  <c r="H6" i="24"/>
  <c r="K6" i="24" s="1"/>
  <c r="L6" i="24" s="1"/>
  <c r="H5" i="24"/>
  <c r="H4" i="24"/>
  <c r="K4" i="24" s="1"/>
  <c r="L4" i="24" s="1"/>
  <c r="H3" i="24"/>
  <c r="H9" i="23"/>
  <c r="K9" i="23" s="1"/>
  <c r="L9" i="23" s="1"/>
  <c r="H8" i="23"/>
  <c r="K8" i="23" s="1"/>
  <c r="L8" i="23" s="1"/>
  <c r="H7" i="23"/>
  <c r="K7" i="23" s="1"/>
  <c r="L7" i="23" s="1"/>
  <c r="H6" i="23"/>
  <c r="K6" i="23" s="1"/>
  <c r="L6" i="23" s="1"/>
  <c r="H5" i="23"/>
  <c r="K5" i="23" s="1"/>
  <c r="L5" i="23" s="1"/>
  <c r="H4" i="23"/>
  <c r="J4" i="23" s="1"/>
  <c r="H3" i="23"/>
  <c r="H11" i="22"/>
  <c r="K11" i="22" s="1"/>
  <c r="L11" i="22" s="1"/>
  <c r="H12" i="22"/>
  <c r="K12" i="22" s="1"/>
  <c r="L12" i="22" s="1"/>
  <c r="H13" i="22"/>
  <c r="K13" i="22" s="1"/>
  <c r="L13" i="22" s="1"/>
  <c r="H14" i="22"/>
  <c r="K14" i="22" s="1"/>
  <c r="L14" i="22" s="1"/>
  <c r="H15" i="22"/>
  <c r="K15" i="22" s="1"/>
  <c r="L15" i="22" s="1"/>
  <c r="H16" i="22"/>
  <c r="K16" i="22" s="1"/>
  <c r="L16" i="22" s="1"/>
  <c r="H10" i="22"/>
  <c r="K10" i="22" s="1"/>
  <c r="L10" i="22" s="1"/>
  <c r="H9" i="22"/>
  <c r="K9" i="22" s="1"/>
  <c r="L9" i="22" s="1"/>
  <c r="H8" i="22"/>
  <c r="K8" i="22" s="1"/>
  <c r="L8" i="22" s="1"/>
  <c r="H7" i="22"/>
  <c r="K7" i="22" s="1"/>
  <c r="L7" i="22" s="1"/>
  <c r="H6" i="22"/>
  <c r="K6" i="22" s="1"/>
  <c r="L6" i="22" s="1"/>
  <c r="H5" i="22"/>
  <c r="J5" i="22" s="1"/>
  <c r="H4" i="22"/>
  <c r="K4" i="22" s="1"/>
  <c r="L4" i="22" s="1"/>
  <c r="H3" i="22"/>
  <c r="K3" i="22" s="1"/>
  <c r="H10" i="21"/>
  <c r="K10" i="21" s="1"/>
  <c r="L10" i="21" s="1"/>
  <c r="H9" i="21"/>
  <c r="K9" i="21" s="1"/>
  <c r="L9" i="21" s="1"/>
  <c r="H8" i="21"/>
  <c r="K8" i="21" s="1"/>
  <c r="L8" i="21" s="1"/>
  <c r="H7" i="21"/>
  <c r="K7" i="21" s="1"/>
  <c r="L7" i="21" s="1"/>
  <c r="H6" i="21"/>
  <c r="K6" i="21" s="1"/>
  <c r="L6" i="21" s="1"/>
  <c r="H5" i="21"/>
  <c r="K5" i="21" s="1"/>
  <c r="L5" i="21" s="1"/>
  <c r="H4" i="21"/>
  <c r="K4" i="21" s="1"/>
  <c r="L4" i="21" s="1"/>
  <c r="H3" i="21"/>
  <c r="K3" i="21" s="1"/>
  <c r="H12" i="20"/>
  <c r="K12" i="20" s="1"/>
  <c r="L12" i="20" s="1"/>
  <c r="H11" i="20"/>
  <c r="K11" i="20" s="1"/>
  <c r="L11" i="20" s="1"/>
  <c r="H10" i="20"/>
  <c r="K10" i="20" s="1"/>
  <c r="L10" i="20" s="1"/>
  <c r="H8" i="20"/>
  <c r="K8" i="20" s="1"/>
  <c r="L8" i="20" s="1"/>
  <c r="H6" i="20"/>
  <c r="K6" i="20" s="1"/>
  <c r="L6" i="20" s="1"/>
  <c r="H5" i="20"/>
  <c r="K5" i="20" s="1"/>
  <c r="L5" i="20" s="1"/>
  <c r="H4" i="20"/>
  <c r="K4" i="20" s="1"/>
  <c r="L4" i="20" s="1"/>
  <c r="H3" i="20"/>
  <c r="H4" i="19"/>
  <c r="K4" i="19" s="1"/>
  <c r="L4" i="19" s="1"/>
  <c r="H5" i="19"/>
  <c r="K5" i="19" s="1"/>
  <c r="L5" i="19" s="1"/>
  <c r="H6" i="19"/>
  <c r="H7" i="19"/>
  <c r="J7" i="19" s="1"/>
  <c r="H8" i="19"/>
  <c r="H9" i="19"/>
  <c r="K9" i="19" s="1"/>
  <c r="L9" i="19" s="1"/>
  <c r="H10" i="19"/>
  <c r="K10" i="19" s="1"/>
  <c r="L10" i="19" s="1"/>
  <c r="H11" i="19"/>
  <c r="H12" i="19"/>
  <c r="K12" i="19" s="1"/>
  <c r="L12" i="19" s="1"/>
  <c r="H13" i="19"/>
  <c r="K13" i="19" s="1"/>
  <c r="L13" i="19" s="1"/>
  <c r="H14" i="19"/>
  <c r="K14" i="19" s="1"/>
  <c r="L14" i="19" s="1"/>
  <c r="H3" i="19"/>
  <c r="L3" i="22" l="1"/>
  <c r="L17" i="22" s="1"/>
  <c r="K20" i="22" s="1"/>
  <c r="K17" i="22"/>
  <c r="L3" i="21"/>
  <c r="L11" i="21" s="1"/>
  <c r="K14" i="21" s="1"/>
  <c r="K11" i="21"/>
  <c r="L3" i="34"/>
  <c r="J12" i="34"/>
  <c r="K12" i="34"/>
  <c r="L12" i="34" s="1"/>
  <c r="I6" i="34"/>
  <c r="J6" i="34" s="1"/>
  <c r="K6" i="34"/>
  <c r="L6" i="34" s="1"/>
  <c r="J7" i="34"/>
  <c r="K7" i="34"/>
  <c r="L7" i="34" s="1"/>
  <c r="I7" i="33"/>
  <c r="J7" i="33" s="1"/>
  <c r="K7" i="33"/>
  <c r="L7" i="33" s="1"/>
  <c r="I8" i="33"/>
  <c r="J8" i="33" s="1"/>
  <c r="K8" i="33"/>
  <c r="L8" i="33" s="1"/>
  <c r="I10" i="33"/>
  <c r="J10" i="33" s="1"/>
  <c r="K10" i="33"/>
  <c r="L10" i="33" s="1"/>
  <c r="I11" i="33"/>
  <c r="J11" i="33" s="1"/>
  <c r="K11" i="33"/>
  <c r="L11" i="33" s="1"/>
  <c r="I9" i="33"/>
  <c r="J9" i="33" s="1"/>
  <c r="K9" i="33"/>
  <c r="L9" i="33" s="1"/>
  <c r="L3" i="33"/>
  <c r="I5" i="33"/>
  <c r="J5" i="33" s="1"/>
  <c r="K5" i="33"/>
  <c r="L5" i="33" s="1"/>
  <c r="I13" i="33"/>
  <c r="J13" i="33" s="1"/>
  <c r="K13" i="33"/>
  <c r="L13" i="33" s="1"/>
  <c r="I6" i="33"/>
  <c r="J6" i="33" s="1"/>
  <c r="K6" i="33"/>
  <c r="L6" i="33" s="1"/>
  <c r="I12" i="33"/>
  <c r="J12" i="33" s="1"/>
  <c r="K12" i="33"/>
  <c r="L12" i="33" s="1"/>
  <c r="J10" i="32"/>
  <c r="L10" i="32"/>
  <c r="L3" i="32"/>
  <c r="I4" i="32"/>
  <c r="K4" i="32"/>
  <c r="L4" i="32" s="1"/>
  <c r="J6" i="32"/>
  <c r="L6" i="32"/>
  <c r="J16" i="35"/>
  <c r="J8" i="35"/>
  <c r="J13" i="35"/>
  <c r="I3" i="35"/>
  <c r="J3" i="35" s="1"/>
  <c r="K3" i="35"/>
  <c r="J4" i="35"/>
  <c r="J11" i="35"/>
  <c r="I6" i="30"/>
  <c r="K6" i="30"/>
  <c r="L6" i="30" s="1"/>
  <c r="J7" i="30"/>
  <c r="L7" i="30"/>
  <c r="J11" i="30"/>
  <c r="L11" i="30"/>
  <c r="L4" i="30"/>
  <c r="L3" i="29"/>
  <c r="J5" i="29"/>
  <c r="L5" i="29"/>
  <c r="I7" i="29"/>
  <c r="J7" i="29" s="1"/>
  <c r="K7" i="29"/>
  <c r="L7" i="29" s="1"/>
  <c r="I3" i="27"/>
  <c r="K3" i="27"/>
  <c r="J16" i="26"/>
  <c r="L16" i="26"/>
  <c r="L3" i="26"/>
  <c r="J14" i="26"/>
  <c r="L14" i="26"/>
  <c r="J6" i="26"/>
  <c r="L6" i="26"/>
  <c r="J7" i="26"/>
  <c r="L7" i="26"/>
  <c r="I4" i="25"/>
  <c r="J4" i="25" s="1"/>
  <c r="K4" i="25"/>
  <c r="I3" i="24"/>
  <c r="K3" i="24"/>
  <c r="J5" i="24"/>
  <c r="K5" i="24"/>
  <c r="L5" i="24" s="1"/>
  <c r="I3" i="23"/>
  <c r="K3" i="23"/>
  <c r="L7" i="20"/>
  <c r="I3" i="20"/>
  <c r="K3" i="20"/>
  <c r="J9" i="20"/>
  <c r="L9" i="20"/>
  <c r="J6" i="19"/>
  <c r="L6" i="19"/>
  <c r="J8" i="19"/>
  <c r="L8" i="19"/>
  <c r="I3" i="19"/>
  <c r="K3" i="19"/>
  <c r="J11" i="19"/>
  <c r="L11" i="19"/>
  <c r="I12" i="20"/>
  <c r="J12" i="20" s="1"/>
  <c r="I3" i="21"/>
  <c r="I7" i="27"/>
  <c r="J7" i="27" s="1"/>
  <c r="I6" i="21"/>
  <c r="J6" i="21" s="1"/>
  <c r="I5" i="19"/>
  <c r="J5" i="19" s="1"/>
  <c r="I7" i="21"/>
  <c r="J7" i="21" s="1"/>
  <c r="I13" i="22"/>
  <c r="J13" i="22" s="1"/>
  <c r="I8" i="23"/>
  <c r="J8" i="23" s="1"/>
  <c r="I9" i="24"/>
  <c r="J9" i="24" s="1"/>
  <c r="I4" i="29"/>
  <c r="J4" i="29" s="1"/>
  <c r="I9" i="32"/>
  <c r="J9" i="32" s="1"/>
  <c r="I3" i="34"/>
  <c r="J3" i="34" s="1"/>
  <c r="I13" i="34"/>
  <c r="J13" i="34" s="1"/>
  <c r="I15" i="35"/>
  <c r="J15" i="35" s="1"/>
  <c r="J13" i="30"/>
  <c r="I12" i="27"/>
  <c r="J12" i="27" s="1"/>
  <c r="I12" i="19"/>
  <c r="J12" i="19" s="1"/>
  <c r="I4" i="19"/>
  <c r="J4" i="19" s="1"/>
  <c r="I10" i="20"/>
  <c r="J10" i="20" s="1"/>
  <c r="I8" i="21"/>
  <c r="J8" i="21" s="1"/>
  <c r="I7" i="22"/>
  <c r="J7" i="22" s="1"/>
  <c r="I12" i="22"/>
  <c r="J12" i="22" s="1"/>
  <c r="I9" i="23"/>
  <c r="J9" i="23" s="1"/>
  <c r="I3" i="26"/>
  <c r="I4" i="27"/>
  <c r="J4" i="27" s="1"/>
  <c r="I5" i="28"/>
  <c r="J5" i="28" s="1"/>
  <c r="L5" i="28" s="1"/>
  <c r="I9" i="35"/>
  <c r="J9" i="35" s="1"/>
  <c r="I4" i="34"/>
  <c r="J4" i="34" s="1"/>
  <c r="I15" i="32"/>
  <c r="J15" i="32" s="1"/>
  <c r="I14" i="35"/>
  <c r="J14" i="35" s="1"/>
  <c r="I12" i="30"/>
  <c r="J12" i="30" s="1"/>
  <c r="I11" i="27"/>
  <c r="J11" i="27" s="1"/>
  <c r="I15" i="26"/>
  <c r="J15" i="26" s="1"/>
  <c r="I13" i="23"/>
  <c r="J13" i="23" s="1"/>
  <c r="I10" i="19"/>
  <c r="J10" i="19" s="1"/>
  <c r="I9" i="19"/>
  <c r="I14" i="19"/>
  <c r="J14" i="19" s="1"/>
  <c r="I8" i="20"/>
  <c r="J8" i="20" s="1"/>
  <c r="I13" i="19"/>
  <c r="J13" i="19" s="1"/>
  <c r="I6" i="22"/>
  <c r="J6" i="22" s="1"/>
  <c r="I11" i="20"/>
  <c r="J11" i="20" s="1"/>
  <c r="I9" i="21"/>
  <c r="J9" i="21" s="1"/>
  <c r="I8" i="22"/>
  <c r="J8" i="22" s="1"/>
  <c r="I11" i="22"/>
  <c r="J11" i="22" s="1"/>
  <c r="I4" i="26"/>
  <c r="J4" i="26" s="1"/>
  <c r="I6" i="28"/>
  <c r="J6" i="28" s="1"/>
  <c r="L6" i="28" s="1"/>
  <c r="I6" i="29"/>
  <c r="J6" i="29" s="1"/>
  <c r="I8" i="30"/>
  <c r="J8" i="30" s="1"/>
  <c r="I3" i="32"/>
  <c r="J3" i="32" s="1"/>
  <c r="H14" i="33"/>
  <c r="I3" i="33"/>
  <c r="I5" i="34"/>
  <c r="J5" i="34" s="1"/>
  <c r="I11" i="34"/>
  <c r="J11" i="34" s="1"/>
  <c r="I14" i="32"/>
  <c r="J14" i="32" s="1"/>
  <c r="J10" i="27"/>
  <c r="I12" i="23"/>
  <c r="J12" i="23" s="1"/>
  <c r="I13" i="32"/>
  <c r="J13" i="32" s="1"/>
  <c r="I12" i="35"/>
  <c r="J12" i="35" s="1"/>
  <c r="I21" i="26"/>
  <c r="J21" i="26" s="1"/>
  <c r="I13" i="26"/>
  <c r="J13" i="26" s="1"/>
  <c r="I11" i="23"/>
  <c r="J11" i="23" s="1"/>
  <c r="I12" i="32"/>
  <c r="J12" i="32" s="1"/>
  <c r="I9" i="30"/>
  <c r="J9" i="30" s="1"/>
  <c r="I20" i="26"/>
  <c r="J20" i="26" s="1"/>
  <c r="I12" i="26"/>
  <c r="J12" i="26" s="1"/>
  <c r="I10" i="23"/>
  <c r="J10" i="23" s="1"/>
  <c r="I4" i="20"/>
  <c r="I9" i="22"/>
  <c r="J9" i="22" s="1"/>
  <c r="I5" i="26"/>
  <c r="J5" i="26" s="1"/>
  <c r="I7" i="28"/>
  <c r="J7" i="28" s="1"/>
  <c r="L7" i="28" s="1"/>
  <c r="I5" i="32"/>
  <c r="J5" i="32" s="1"/>
  <c r="I6" i="20"/>
  <c r="J6" i="20" s="1"/>
  <c r="I4" i="21"/>
  <c r="J4" i="21" s="1"/>
  <c r="I3" i="22"/>
  <c r="J3" i="22" s="1"/>
  <c r="I16" i="22"/>
  <c r="J16" i="22" s="1"/>
  <c r="I5" i="23"/>
  <c r="J5" i="23" s="1"/>
  <c r="I6" i="24"/>
  <c r="J6" i="24" s="1"/>
  <c r="I8" i="27"/>
  <c r="J8" i="27" s="1"/>
  <c r="I9" i="28"/>
  <c r="J9" i="28" s="1"/>
  <c r="L9" i="28" s="1"/>
  <c r="I9" i="29"/>
  <c r="J9" i="29" s="1"/>
  <c r="I5" i="35"/>
  <c r="J5" i="35" s="1"/>
  <c r="I8" i="34"/>
  <c r="J8" i="34" s="1"/>
  <c r="I11" i="32"/>
  <c r="J11" i="32" s="1"/>
  <c r="I10" i="35"/>
  <c r="J10" i="35" s="1"/>
  <c r="I19" i="26"/>
  <c r="J19" i="26" s="1"/>
  <c r="I11" i="26"/>
  <c r="J11" i="26" s="1"/>
  <c r="I5" i="20"/>
  <c r="J5" i="20" s="1"/>
  <c r="I10" i="22"/>
  <c r="J10" i="22" s="1"/>
  <c r="I8" i="29"/>
  <c r="J8" i="29" s="1"/>
  <c r="I5" i="21"/>
  <c r="J5" i="21" s="1"/>
  <c r="I4" i="22"/>
  <c r="J4" i="22" s="1"/>
  <c r="I15" i="22"/>
  <c r="J15" i="22" s="1"/>
  <c r="I6" i="23"/>
  <c r="J6" i="23" s="1"/>
  <c r="I7" i="24"/>
  <c r="J7" i="24" s="1"/>
  <c r="I8" i="26"/>
  <c r="J8" i="26" s="1"/>
  <c r="I9" i="27"/>
  <c r="J9" i="27" s="1"/>
  <c r="I10" i="28"/>
  <c r="J10" i="28" s="1"/>
  <c r="L10" i="28" s="1"/>
  <c r="I4" i="30"/>
  <c r="J4" i="30" s="1"/>
  <c r="I6" i="35"/>
  <c r="J6" i="35" s="1"/>
  <c r="I7" i="32"/>
  <c r="J7" i="32" s="1"/>
  <c r="I9" i="34"/>
  <c r="J9" i="34" s="1"/>
  <c r="I17" i="35"/>
  <c r="J17" i="35" s="1"/>
  <c r="I14" i="27"/>
  <c r="J14" i="27" s="1"/>
  <c r="I18" i="26"/>
  <c r="J18" i="26" s="1"/>
  <c r="I10" i="21"/>
  <c r="J10" i="21" s="1"/>
  <c r="I4" i="24"/>
  <c r="J4" i="24" s="1"/>
  <c r="I6" i="27"/>
  <c r="J6" i="27" s="1"/>
  <c r="I14" i="22"/>
  <c r="J14" i="22" s="1"/>
  <c r="I7" i="23"/>
  <c r="J7" i="23" s="1"/>
  <c r="I8" i="24"/>
  <c r="J8" i="24" s="1"/>
  <c r="I9" i="26"/>
  <c r="J9" i="26" s="1"/>
  <c r="I3" i="28"/>
  <c r="J3" i="28" s="1"/>
  <c r="I3" i="29"/>
  <c r="J3" i="29" s="1"/>
  <c r="I5" i="30"/>
  <c r="J5" i="30" s="1"/>
  <c r="I7" i="35"/>
  <c r="J7" i="35" s="1"/>
  <c r="I8" i="32"/>
  <c r="J8" i="32" s="1"/>
  <c r="I10" i="34"/>
  <c r="J10" i="34" s="1"/>
  <c r="I14" i="30"/>
  <c r="J14" i="30" s="1"/>
  <c r="I17" i="26"/>
  <c r="J17" i="26" s="1"/>
  <c r="J3" i="25"/>
  <c r="H14" i="34"/>
  <c r="H16" i="32"/>
  <c r="J4" i="32"/>
  <c r="H18" i="35"/>
  <c r="H15" i="30"/>
  <c r="J6" i="30"/>
  <c r="H10" i="29"/>
  <c r="H15" i="27"/>
  <c r="H10" i="24"/>
  <c r="H14" i="23"/>
  <c r="H13" i="20"/>
  <c r="J3" i="20"/>
  <c r="H15" i="19"/>
  <c r="H11" i="28"/>
  <c r="H11" i="21"/>
  <c r="H17" i="22"/>
  <c r="H22" i="26"/>
  <c r="K15" i="30" l="1"/>
  <c r="K18" i="35"/>
  <c r="L3" i="35"/>
  <c r="L18" i="35" s="1"/>
  <c r="K21" i="35" s="1"/>
  <c r="L15" i="30"/>
  <c r="K18" i="30" s="1"/>
  <c r="I5" i="25"/>
  <c r="J5" i="25"/>
  <c r="K7" i="25" s="1"/>
  <c r="K14" i="34"/>
  <c r="L14" i="34"/>
  <c r="K17" i="34" s="1"/>
  <c r="K14" i="33"/>
  <c r="L14" i="33"/>
  <c r="K17" i="33" s="1"/>
  <c r="K16" i="32"/>
  <c r="L16" i="32"/>
  <c r="K19" i="32" s="1"/>
  <c r="I15" i="30"/>
  <c r="K10" i="29"/>
  <c r="L10" i="29"/>
  <c r="K13" i="29" s="1"/>
  <c r="L3" i="28"/>
  <c r="L3" i="27"/>
  <c r="L15" i="27" s="1"/>
  <c r="K18" i="27" s="1"/>
  <c r="K15" i="27"/>
  <c r="L22" i="26"/>
  <c r="K25" i="26" s="1"/>
  <c r="K22" i="26"/>
  <c r="L4" i="25"/>
  <c r="L5" i="25" s="1"/>
  <c r="K8" i="25" s="1"/>
  <c r="K5" i="25"/>
  <c r="L3" i="24"/>
  <c r="L10" i="24" s="1"/>
  <c r="K13" i="24" s="1"/>
  <c r="K10" i="24"/>
  <c r="L3" i="23"/>
  <c r="L14" i="23" s="1"/>
  <c r="K17" i="23" s="1"/>
  <c r="K14" i="23"/>
  <c r="L3" i="20"/>
  <c r="L13" i="20" s="1"/>
  <c r="K16" i="20" s="1"/>
  <c r="K13" i="20"/>
  <c r="L3" i="19"/>
  <c r="L15" i="19" s="1"/>
  <c r="J18" i="19" s="1"/>
  <c r="K15" i="19"/>
  <c r="I15" i="19"/>
  <c r="I22" i="26"/>
  <c r="I17" i="22"/>
  <c r="I13" i="20"/>
  <c r="I11" i="28"/>
  <c r="J17" i="22"/>
  <c r="K19" i="22" s="1"/>
  <c r="K21" i="22" s="1"/>
  <c r="J18" i="35"/>
  <c r="K20" i="35" s="1"/>
  <c r="K22" i="35" s="1"/>
  <c r="J8" i="28"/>
  <c r="J9" i="19"/>
  <c r="J3" i="26"/>
  <c r="J22" i="26" s="1"/>
  <c r="K24" i="26" s="1"/>
  <c r="I16" i="32"/>
  <c r="J16" i="32"/>
  <c r="K18" i="32" s="1"/>
  <c r="J4" i="20"/>
  <c r="J13" i="20" s="1"/>
  <c r="K15" i="20" s="1"/>
  <c r="I11" i="21"/>
  <c r="J10" i="29"/>
  <c r="K12" i="29" s="1"/>
  <c r="J3" i="21"/>
  <c r="J11" i="21" s="1"/>
  <c r="K13" i="21" s="1"/>
  <c r="K15" i="21" s="1"/>
  <c r="J3" i="33"/>
  <c r="J14" i="33" s="1"/>
  <c r="K16" i="33" s="1"/>
  <c r="I14" i="33"/>
  <c r="J15" i="30"/>
  <c r="K17" i="30" s="1"/>
  <c r="I14" i="34"/>
  <c r="I18" i="35"/>
  <c r="I10" i="29"/>
  <c r="J3" i="27"/>
  <c r="J15" i="27" s="1"/>
  <c r="K17" i="27" s="1"/>
  <c r="I15" i="27"/>
  <c r="J3" i="24"/>
  <c r="J10" i="24" s="1"/>
  <c r="K12" i="24" s="1"/>
  <c r="I10" i="24"/>
  <c r="J3" i="23"/>
  <c r="J14" i="23" s="1"/>
  <c r="K16" i="23" s="1"/>
  <c r="I14" i="23"/>
  <c r="J3" i="19"/>
  <c r="J14" i="34"/>
  <c r="K16" i="34" s="1"/>
  <c r="G14" i="33"/>
  <c r="G16" i="32"/>
  <c r="G10" i="29"/>
  <c r="G11" i="28"/>
  <c r="G15" i="27"/>
  <c r="G22" i="26"/>
  <c r="G5" i="25"/>
  <c r="H5" i="25" s="1"/>
  <c r="G10" i="24"/>
  <c r="G14" i="23"/>
  <c r="G17" i="22"/>
  <c r="G15" i="19"/>
  <c r="G13" i="20"/>
  <c r="G11" i="21"/>
  <c r="K18" i="33" l="1"/>
  <c r="K19" i="30"/>
  <c r="K9" i="25"/>
  <c r="K17" i="20"/>
  <c r="K18" i="34"/>
  <c r="K20" i="32"/>
  <c r="K14" i="29"/>
  <c r="J11" i="28"/>
  <c r="K13" i="28" s="1"/>
  <c r="K19" i="27"/>
  <c r="K26" i="26"/>
  <c r="K14" i="24"/>
  <c r="K18" i="23"/>
  <c r="J15" i="19"/>
  <c r="J17" i="19" s="1"/>
  <c r="J19" i="19" s="1"/>
  <c r="B27" i="1"/>
  <c r="C5" i="25"/>
  <c r="F5" i="25"/>
  <c r="E5" i="25"/>
  <c r="L8" i="28" l="1"/>
  <c r="L11" i="28" s="1"/>
  <c r="K14" i="28" s="1"/>
  <c r="K11" i="28"/>
  <c r="B28" i="1" s="1"/>
  <c r="B30" i="1" s="1"/>
  <c r="E10" i="24"/>
  <c r="E14" i="23"/>
  <c r="F10" i="24"/>
  <c r="K15" i="28" l="1"/>
  <c r="B29" i="1" s="1"/>
  <c r="F14" i="33"/>
  <c r="E14" i="33"/>
  <c r="F16" i="32"/>
  <c r="E16" i="32"/>
  <c r="F18" i="35"/>
  <c r="E18" i="35"/>
  <c r="F15" i="30"/>
  <c r="E15" i="30"/>
  <c r="F10" i="29"/>
  <c r="E10" i="29"/>
  <c r="F11" i="28"/>
  <c r="E11" i="28"/>
  <c r="F15" i="27"/>
  <c r="E15" i="27"/>
  <c r="F22" i="26"/>
  <c r="E22" i="26"/>
  <c r="F17" i="22"/>
  <c r="E17" i="22"/>
  <c r="F11" i="21"/>
  <c r="E11" i="21"/>
  <c r="F13" i="20"/>
  <c r="E13" i="20"/>
  <c r="F15" i="19"/>
  <c r="E15" i="19"/>
  <c r="F14" i="34"/>
  <c r="E14" i="34"/>
  <c r="C18" i="35" l="1"/>
  <c r="C14" i="34"/>
  <c r="C14" i="33"/>
  <c r="C16" i="32"/>
  <c r="C15" i="30"/>
  <c r="C10" i="29"/>
  <c r="C11" i="28"/>
  <c r="C15" i="27"/>
  <c r="C22" i="26"/>
  <c r="C10" i="24"/>
  <c r="C14" i="23"/>
  <c r="C17" i="22"/>
  <c r="C11" i="21"/>
  <c r="C13" i="20"/>
  <c r="C15" i="19"/>
  <c r="C18" i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Ferguson, Michael</author>
  </authors>
  <commentList>
    <comment ref="C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Ferguson, Michael:</t>
        </r>
        <r>
          <rPr>
            <sz val="9"/>
            <color indexed="81"/>
            <rFont val="Tahoma"/>
            <family val="2"/>
          </rPr>
          <t xml:space="preserve">
Based on 2018 Census Estimates. </t>
        </r>
      </text>
    </comment>
  </commentList>
</comments>
</file>

<file path=xl/sharedStrings.xml><?xml version="1.0" encoding="utf-8"?>
<sst xmlns="http://schemas.openxmlformats.org/spreadsheetml/2006/main" count="925" uniqueCount="445">
  <si>
    <t>Region</t>
  </si>
  <si>
    <t>Region 1</t>
  </si>
  <si>
    <t>Region 2</t>
  </si>
  <si>
    <t>Region 3</t>
  </si>
  <si>
    <t>Region 4</t>
  </si>
  <si>
    <t>Region 5</t>
  </si>
  <si>
    <t>Region 6E</t>
  </si>
  <si>
    <t>Region 6W</t>
  </si>
  <si>
    <t>Region 7</t>
  </si>
  <si>
    <t>Region 8/9</t>
  </si>
  <si>
    <t>Region 10</t>
  </si>
  <si>
    <t>Region 11</t>
  </si>
  <si>
    <t>Region 12</t>
  </si>
  <si>
    <t>Region 13</t>
  </si>
  <si>
    <t>Region 14</t>
  </si>
  <si>
    <t>Region 15E</t>
  </si>
  <si>
    <t>Region 15W</t>
  </si>
  <si>
    <t>Totals</t>
  </si>
  <si>
    <t>Population Total</t>
  </si>
  <si>
    <t>% Breakdown</t>
  </si>
  <si>
    <t>Totals:</t>
  </si>
  <si>
    <t xml:space="preserve"> Marshall</t>
  </si>
  <si>
    <t xml:space="preserve"> McCracken</t>
  </si>
  <si>
    <t xml:space="preserve"> Hickman</t>
  </si>
  <si>
    <t xml:space="preserve"> Graves</t>
  </si>
  <si>
    <t xml:space="preserve"> Fulton</t>
  </si>
  <si>
    <t xml:space="preserve"> Carlisle</t>
  </si>
  <si>
    <t xml:space="preserve"> Calloway</t>
  </si>
  <si>
    <t xml:space="preserve"> Ballard</t>
  </si>
  <si>
    <t xml:space="preserve"> Population</t>
  </si>
  <si>
    <t>RPC: Tina Massengill 502-352-8504</t>
  </si>
  <si>
    <t xml:space="preserve">PADD Warehouse </t>
  </si>
  <si>
    <t xml:space="preserve">Region 2 : Pennyrile Fire &amp; Training Facility </t>
  </si>
  <si>
    <t xml:space="preserve">2001 US HWY 62 West Princeton, KY </t>
  </si>
  <si>
    <t>RPC: Lisa Hopper 502-229-5518</t>
  </si>
  <si>
    <t xml:space="preserve"> Caldwell</t>
  </si>
  <si>
    <t xml:space="preserve"> Christian</t>
  </si>
  <si>
    <t xml:space="preserve"> Crittenden</t>
  </si>
  <si>
    <t xml:space="preserve"> Hopkins</t>
  </si>
  <si>
    <t xml:space="preserve"> Livingston</t>
  </si>
  <si>
    <t xml:space="preserve"> Lyon</t>
  </si>
  <si>
    <t xml:space="preserve"> Muhlenberg</t>
  </si>
  <si>
    <t xml:space="preserve"> Todd</t>
  </si>
  <si>
    <t xml:space="preserve"> Trigg</t>
  </si>
  <si>
    <t xml:space="preserve">Region 3: Owensboro Riverport </t>
  </si>
  <si>
    <t>1771 River Rd Owensboro, KY 42301</t>
  </si>
  <si>
    <t>RPC: Margaret Hibbs 502-352-3947</t>
  </si>
  <si>
    <t xml:space="preserve">Region 3 </t>
  </si>
  <si>
    <t xml:space="preserve"> Daviess</t>
  </si>
  <si>
    <t xml:space="preserve"> Hancock</t>
  </si>
  <si>
    <t xml:space="preserve"> Henderson</t>
  </si>
  <si>
    <t xml:space="preserve"> McLean</t>
  </si>
  <si>
    <t xml:space="preserve"> Ohio</t>
  </si>
  <si>
    <t xml:space="preserve"> Union</t>
  </si>
  <si>
    <t xml:space="preserve"> Webster</t>
  </si>
  <si>
    <t>Total:</t>
  </si>
  <si>
    <t>Region 4: WKU Research and Development Center</t>
  </si>
  <si>
    <t>2413 Nashville Rd Bowling Green, KY 42101</t>
  </si>
  <si>
    <t>RPC: Jerrod Wright 502-682-4001</t>
  </si>
  <si>
    <t xml:space="preserve">Region 4  </t>
  </si>
  <si>
    <t xml:space="preserve"> Allen</t>
  </si>
  <si>
    <t xml:space="preserve"> Barren</t>
  </si>
  <si>
    <t xml:space="preserve"> Butler</t>
  </si>
  <si>
    <t xml:space="preserve"> Edmonson</t>
  </si>
  <si>
    <t xml:space="preserve"> Hart</t>
  </si>
  <si>
    <t xml:space="preserve"> Logan</t>
  </si>
  <si>
    <t xml:space="preserve"> Metcalfe</t>
  </si>
  <si>
    <t xml:space="preserve"> Monroe</t>
  </si>
  <si>
    <t xml:space="preserve"> Simpson</t>
  </si>
  <si>
    <t xml:space="preserve"> Warren</t>
  </si>
  <si>
    <t>RPC: Greg Thomas 502-905-9965</t>
  </si>
  <si>
    <t xml:space="preserve"> Breckinridge</t>
  </si>
  <si>
    <t xml:space="preserve"> Grayson</t>
  </si>
  <si>
    <t xml:space="preserve"> Hardin</t>
  </si>
  <si>
    <t xml:space="preserve"> Larue</t>
  </si>
  <si>
    <t xml:space="preserve"> Marion</t>
  </si>
  <si>
    <t xml:space="preserve"> Meade</t>
  </si>
  <si>
    <t xml:space="preserve"> Nelson</t>
  </si>
  <si>
    <t xml:space="preserve"> Washington</t>
  </si>
  <si>
    <t>RPC: Joey Riddle 502-682-4037</t>
  </si>
  <si>
    <t>County</t>
  </si>
  <si>
    <t xml:space="preserve"> Bullitt</t>
  </si>
  <si>
    <t xml:space="preserve"> Henry</t>
  </si>
  <si>
    <t xml:space="preserve"> Oldham</t>
  </si>
  <si>
    <t xml:space="preserve"> Shelby</t>
  </si>
  <si>
    <t xml:space="preserve"> Spencer</t>
  </si>
  <si>
    <t xml:space="preserve"> Trimble</t>
  </si>
  <si>
    <t>Region 6W 
Rouck Plumbing</t>
  </si>
  <si>
    <t xml:space="preserve"> Jefferson</t>
  </si>
  <si>
    <t xml:space="preserve">Region 7: Fire Commission SFRT </t>
  </si>
  <si>
    <t>3025 Conrad Lane, Burlington, KY</t>
  </si>
  <si>
    <t xml:space="preserve">Region 7 </t>
  </si>
  <si>
    <t xml:space="preserve"> Boone</t>
  </si>
  <si>
    <t xml:space="preserve"> Campbell</t>
  </si>
  <si>
    <t xml:space="preserve"> Carroll</t>
  </si>
  <si>
    <t xml:space="preserve"> Gallatin</t>
  </si>
  <si>
    <t xml:space="preserve"> Grant</t>
  </si>
  <si>
    <t xml:space="preserve"> Kenton</t>
  </si>
  <si>
    <t xml:space="preserve"> Owen</t>
  </si>
  <si>
    <t xml:space="preserve"> Pendleton</t>
  </si>
  <si>
    <t>Region 8/9: Morehead Rowan County EOC</t>
  </si>
  <si>
    <t xml:space="preserve"> Bath</t>
  </si>
  <si>
    <t xml:space="preserve"> Bracken</t>
  </si>
  <si>
    <t xml:space="preserve"> Elliott</t>
  </si>
  <si>
    <t xml:space="preserve"> Fleming</t>
  </si>
  <si>
    <t xml:space="preserve"> Lewis</t>
  </si>
  <si>
    <t xml:space="preserve"> Mason</t>
  </si>
  <si>
    <t xml:space="preserve"> Menifee</t>
  </si>
  <si>
    <t xml:space="preserve"> Montgomery</t>
  </si>
  <si>
    <t xml:space="preserve"> Morgan</t>
  </si>
  <si>
    <t xml:space="preserve"> Robertson</t>
  </si>
  <si>
    <t xml:space="preserve"> Rowan</t>
  </si>
  <si>
    <t xml:space="preserve">Region 10 </t>
  </si>
  <si>
    <t xml:space="preserve">Boyd Co Road Dept. 12327 Anthony Drive Ashland, KY </t>
  </si>
  <si>
    <t>RPC: John Hunt 502-682-4047</t>
  </si>
  <si>
    <t xml:space="preserve"> Boyd</t>
  </si>
  <si>
    <t xml:space="preserve"> Carter</t>
  </si>
  <si>
    <t xml:space="preserve"> Greenup</t>
  </si>
  <si>
    <t xml:space="preserve"> Lawrence</t>
  </si>
  <si>
    <t xml:space="preserve"> Pike</t>
  </si>
  <si>
    <t xml:space="preserve"> Martin</t>
  </si>
  <si>
    <t xml:space="preserve"> Magoffin</t>
  </si>
  <si>
    <t xml:space="preserve"> Johnson</t>
  </si>
  <si>
    <t xml:space="preserve"> Floyd</t>
  </si>
  <si>
    <t>Region 12: Kentucky River Jail</t>
  </si>
  <si>
    <t xml:space="preserve">200 Justice Drive Hazard, KY </t>
  </si>
  <si>
    <t>Contact Person:  Cory Waddell 502-209-0126</t>
  </si>
  <si>
    <t xml:space="preserve"> Breathitt</t>
  </si>
  <si>
    <t xml:space="preserve"> Knott</t>
  </si>
  <si>
    <t xml:space="preserve"> Lee</t>
  </si>
  <si>
    <t xml:space="preserve"> Leslie</t>
  </si>
  <si>
    <t xml:space="preserve"> Letcher</t>
  </si>
  <si>
    <t xml:space="preserve"> Owsley</t>
  </si>
  <si>
    <t xml:space="preserve"> Perry</t>
  </si>
  <si>
    <t xml:space="preserve"> Wolfe</t>
  </si>
  <si>
    <t>Region 13 London-Corbin Airport</t>
  </si>
  <si>
    <t>405 Cap Drive, London, KY 40744</t>
  </si>
  <si>
    <t>Becki Patton- 502-682-4052</t>
  </si>
  <si>
    <t xml:space="preserve"> Bell</t>
  </si>
  <si>
    <t xml:space="preserve"> Clay</t>
  </si>
  <si>
    <t xml:space="preserve"> Harlan</t>
  </si>
  <si>
    <t xml:space="preserve"> Jackson</t>
  </si>
  <si>
    <t xml:space="preserve"> Knox</t>
  </si>
  <si>
    <t xml:space="preserve"> Laurel</t>
  </si>
  <si>
    <t xml:space="preserve"> Rockcastle</t>
  </si>
  <si>
    <t xml:space="preserve"> Whitley</t>
  </si>
  <si>
    <t xml:space="preserve">Region 14 Pulaski County Health Dept. </t>
  </si>
  <si>
    <t>45 Roberts St. Somerset, KY 42501</t>
  </si>
  <si>
    <t xml:space="preserve"> Adair</t>
  </si>
  <si>
    <t xml:space="preserve"> Casey</t>
  </si>
  <si>
    <t xml:space="preserve"> Clinton</t>
  </si>
  <si>
    <t xml:space="preserve"> Cumberland</t>
  </si>
  <si>
    <t xml:space="preserve"> Green</t>
  </si>
  <si>
    <t xml:space="preserve"> McCreary</t>
  </si>
  <si>
    <t xml:space="preserve"> Pulaski</t>
  </si>
  <si>
    <t xml:space="preserve"> Russell</t>
  </si>
  <si>
    <t xml:space="preserve"> Taylor</t>
  </si>
  <si>
    <t xml:space="preserve"> Wayne</t>
  </si>
  <si>
    <t>Region 15E
Lexington Warehouse</t>
  </si>
  <si>
    <t xml:space="preserve"> Bourbon</t>
  </si>
  <si>
    <t xml:space="preserve"> Clark</t>
  </si>
  <si>
    <t xml:space="preserve"> Estill</t>
  </si>
  <si>
    <t xml:space="preserve"> Fayette</t>
  </si>
  <si>
    <t xml:space="preserve"> Harrison</t>
  </si>
  <si>
    <t xml:space="preserve"> Madison</t>
  </si>
  <si>
    <t xml:space="preserve"> Nicholas</t>
  </si>
  <si>
    <t xml:space="preserve"> Powell</t>
  </si>
  <si>
    <t xml:space="preserve"> Scott</t>
  </si>
  <si>
    <t xml:space="preserve">Region 15 Lexington Warehouse </t>
  </si>
  <si>
    <t xml:space="preserve"> Anderson</t>
  </si>
  <si>
    <t xml:space="preserve"> Boyle</t>
  </si>
  <si>
    <t xml:space="preserve"> Franklin</t>
  </si>
  <si>
    <t xml:space="preserve"> Garrard</t>
  </si>
  <si>
    <t xml:space="preserve"> Jessamine</t>
  </si>
  <si>
    <t xml:space="preserve"> Lincoln</t>
  </si>
  <si>
    <t xml:space="preserve"> Mercer</t>
  </si>
  <si>
    <t xml:space="preserve"> Woodford</t>
  </si>
  <si>
    <t>School buildings</t>
  </si>
  <si>
    <t>Buses</t>
  </si>
  <si>
    <t>District name</t>
  </si>
  <si>
    <t xml:space="preserve">Region 6W </t>
  </si>
  <si>
    <t>Ballard County</t>
  </si>
  <si>
    <t>Calloway County</t>
  </si>
  <si>
    <t>Carlisle County</t>
  </si>
  <si>
    <t>Fulton County</t>
  </si>
  <si>
    <t>Graves County</t>
  </si>
  <si>
    <t>Hickman County</t>
  </si>
  <si>
    <t>Marshall County</t>
  </si>
  <si>
    <t>Fulton Independent</t>
  </si>
  <si>
    <t>Mcracken County</t>
  </si>
  <si>
    <t>Murray Independent</t>
  </si>
  <si>
    <t>Mayfield Independent</t>
  </si>
  <si>
    <t>Paducah Independent</t>
  </si>
  <si>
    <t>Dawson Springs Independent</t>
  </si>
  <si>
    <t>Caldwell County</t>
  </si>
  <si>
    <t>Christian County</t>
  </si>
  <si>
    <t>Crittenden County</t>
  </si>
  <si>
    <t>Hopkins County</t>
  </si>
  <si>
    <t>Livingston County</t>
  </si>
  <si>
    <t>Lyon County</t>
  </si>
  <si>
    <t>Muhlenberg County</t>
  </si>
  <si>
    <t>Todd County</t>
  </si>
  <si>
    <t>Trigg County</t>
  </si>
  <si>
    <t>Owensboro Independent</t>
  </si>
  <si>
    <t>Daviess County</t>
  </si>
  <si>
    <t>Hancock County</t>
  </si>
  <si>
    <t>Henderson County</t>
  </si>
  <si>
    <t>McLean County</t>
  </si>
  <si>
    <t>Ohio County</t>
  </si>
  <si>
    <t>Union County</t>
  </si>
  <si>
    <t>Webster County</t>
  </si>
  <si>
    <t>Caverna Independent</t>
  </si>
  <si>
    <t>Glascow Independent</t>
  </si>
  <si>
    <t>Russellville Independent</t>
  </si>
  <si>
    <t>Bowling Green Independent</t>
  </si>
  <si>
    <t>Allen County</t>
  </si>
  <si>
    <t>Barren County</t>
  </si>
  <si>
    <t>Butler County</t>
  </si>
  <si>
    <t>Edmonson County</t>
  </si>
  <si>
    <t>Hart County</t>
  </si>
  <si>
    <t>Logan County</t>
  </si>
  <si>
    <t>Metcalfe County</t>
  </si>
  <si>
    <t>Monroe County</t>
  </si>
  <si>
    <t>Simpson County</t>
  </si>
  <si>
    <t>Warren County</t>
  </si>
  <si>
    <t>Cloverport Independent</t>
  </si>
  <si>
    <t>Elizabethtown Independent</t>
  </si>
  <si>
    <t>Bardstown Independent</t>
  </si>
  <si>
    <t>Breckinridge County</t>
  </si>
  <si>
    <t>Grayson County</t>
  </si>
  <si>
    <t>Hardin County</t>
  </si>
  <si>
    <t>Larue County</t>
  </si>
  <si>
    <t>Marion County</t>
  </si>
  <si>
    <t>Meade County</t>
  </si>
  <si>
    <t>Nelson County</t>
  </si>
  <si>
    <t>Washington County</t>
  </si>
  <si>
    <t>Eminence Independent</t>
  </si>
  <si>
    <t>Bullitt County</t>
  </si>
  <si>
    <t>Henry County</t>
  </si>
  <si>
    <t>Oldham County</t>
  </si>
  <si>
    <t>Shelby County</t>
  </si>
  <si>
    <t>Spencer County</t>
  </si>
  <si>
    <t>Trimble County</t>
  </si>
  <si>
    <t>Jefferson County</t>
  </si>
  <si>
    <t>Anchorage Independent</t>
  </si>
  <si>
    <t>Boone County</t>
  </si>
  <si>
    <t>Campbell County</t>
  </si>
  <si>
    <t>Carroll County</t>
  </si>
  <si>
    <t>Gallatin County</t>
  </si>
  <si>
    <t>Grant County</t>
  </si>
  <si>
    <t>Kenton County</t>
  </si>
  <si>
    <t>Owen County</t>
  </si>
  <si>
    <t>Pendleton County</t>
  </si>
  <si>
    <t xml:space="preserve">Walton-Verona Independent </t>
  </si>
  <si>
    <t xml:space="preserve">Dayton Independent </t>
  </si>
  <si>
    <t>Bellevue Independent</t>
  </si>
  <si>
    <t xml:space="preserve">Newport Independent </t>
  </si>
  <si>
    <t xml:space="preserve">Fort Thomas </t>
  </si>
  <si>
    <t>Southgate Independent</t>
  </si>
  <si>
    <t>Williamstown Independent</t>
  </si>
  <si>
    <t>Ludlow Independent</t>
  </si>
  <si>
    <t>Covington Independent</t>
  </si>
  <si>
    <t>Beechwood Independent</t>
  </si>
  <si>
    <t>Erlanger-Elsmere Independent</t>
  </si>
  <si>
    <t>Augusta Independent</t>
  </si>
  <si>
    <t>Bath County</t>
  </si>
  <si>
    <t>Bracken County</t>
  </si>
  <si>
    <t>Elliott County</t>
  </si>
  <si>
    <t>Fleming County</t>
  </si>
  <si>
    <t>Lewis County</t>
  </si>
  <si>
    <t>Mason County</t>
  </si>
  <si>
    <t>Menifee County</t>
  </si>
  <si>
    <t>Montgomery County</t>
  </si>
  <si>
    <t>Morgan County</t>
  </si>
  <si>
    <t>Robertson County</t>
  </si>
  <si>
    <t>Rowan County</t>
  </si>
  <si>
    <t>Boyd County</t>
  </si>
  <si>
    <t>Carter County</t>
  </si>
  <si>
    <t>Greenup County</t>
  </si>
  <si>
    <t>Lawrence County</t>
  </si>
  <si>
    <t>Fairview Independent</t>
  </si>
  <si>
    <t>Ashland Independent</t>
  </si>
  <si>
    <t>Race-Worthington Independent</t>
  </si>
  <si>
    <t>Russell Independent</t>
  </si>
  <si>
    <t>Floyd County</t>
  </si>
  <si>
    <t>Johnson County</t>
  </si>
  <si>
    <t>Magoffin County</t>
  </si>
  <si>
    <t>Martin County</t>
  </si>
  <si>
    <t>Pike County</t>
  </si>
  <si>
    <t>Paintsville Independent</t>
  </si>
  <si>
    <t>Pikeville Independent</t>
  </si>
  <si>
    <t>Knott County</t>
  </si>
  <si>
    <t>Lee County</t>
  </si>
  <si>
    <t>Letcher County</t>
  </si>
  <si>
    <t>Owsley County</t>
  </si>
  <si>
    <t>Perry County</t>
  </si>
  <si>
    <t>Wolfe County</t>
  </si>
  <si>
    <t>Breathitt County</t>
  </si>
  <si>
    <t xml:space="preserve">Leslie County </t>
  </si>
  <si>
    <t>Jackson Independent</t>
  </si>
  <si>
    <t>Jenkins Independent</t>
  </si>
  <si>
    <t xml:space="preserve">Hazard Indepent </t>
  </si>
  <si>
    <t>Bell County</t>
  </si>
  <si>
    <t>Clay County</t>
  </si>
  <si>
    <t>Harlan County</t>
  </si>
  <si>
    <t>Jackson County</t>
  </si>
  <si>
    <t>Knox County</t>
  </si>
  <si>
    <t>Laurel County</t>
  </si>
  <si>
    <t>Rockcastle County</t>
  </si>
  <si>
    <t>Whitley County</t>
  </si>
  <si>
    <t>Pineville Independent</t>
  </si>
  <si>
    <t>Middlesboro Independent</t>
  </si>
  <si>
    <t>Harlan Independent</t>
  </si>
  <si>
    <t>Barbourville Independent</t>
  </si>
  <si>
    <t>East Bernstadt Independent</t>
  </si>
  <si>
    <t>Corbin Independent</t>
  </si>
  <si>
    <t>Science Hill Independent</t>
  </si>
  <si>
    <t>Somerset Independent</t>
  </si>
  <si>
    <t xml:space="preserve">Cambellsville Independent </t>
  </si>
  <si>
    <t xml:space="preserve">Adair County </t>
  </si>
  <si>
    <t>Casey County</t>
  </si>
  <si>
    <t>Clinton County</t>
  </si>
  <si>
    <t>Cumberland County</t>
  </si>
  <si>
    <t>Green County</t>
  </si>
  <si>
    <t>McCreary County</t>
  </si>
  <si>
    <t>Pulaski County</t>
  </si>
  <si>
    <t>Russell County</t>
  </si>
  <si>
    <t>Taylor County</t>
  </si>
  <si>
    <t>Wayne County</t>
  </si>
  <si>
    <t>Paris Independent</t>
  </si>
  <si>
    <t>Berea Independent</t>
  </si>
  <si>
    <t xml:space="preserve">Clark County </t>
  </si>
  <si>
    <t>Estill County</t>
  </si>
  <si>
    <t>Fayette County</t>
  </si>
  <si>
    <t>Harrison County</t>
  </si>
  <si>
    <t>Madison County</t>
  </si>
  <si>
    <t>Nicholas County</t>
  </si>
  <si>
    <t>Powell County</t>
  </si>
  <si>
    <t>Scott County</t>
  </si>
  <si>
    <t>Danville Independent</t>
  </si>
  <si>
    <t>Frankfort Independent</t>
  </si>
  <si>
    <t xml:space="preserve">Burgin Independent </t>
  </si>
  <si>
    <t xml:space="preserve">Anderson County </t>
  </si>
  <si>
    <t>Boyle County</t>
  </si>
  <si>
    <t>Franklin County</t>
  </si>
  <si>
    <t>Garrard County</t>
  </si>
  <si>
    <t>Jessamine County</t>
  </si>
  <si>
    <t>Lincoln County</t>
  </si>
  <si>
    <t>Mercer County</t>
  </si>
  <si>
    <t>Woodford County</t>
  </si>
  <si>
    <t>Total Schools</t>
  </si>
  <si>
    <t xml:space="preserve">Williamsburg Independent </t>
  </si>
  <si>
    <t>Total Buses</t>
  </si>
  <si>
    <t>Data from School Report Card and Bus Inventory Database as of 07/01/2020</t>
  </si>
  <si>
    <t xml:space="preserve">Source: KDE Division of District Support Services </t>
  </si>
  <si>
    <r>
      <rPr>
        <b/>
        <sz val="11"/>
        <color theme="1"/>
        <rFont val="Calibri"/>
        <family val="2"/>
        <scheme val="minor"/>
      </rPr>
      <t>Enrollment</t>
    </r>
    <r>
      <rPr>
        <sz val="11"/>
        <color theme="1"/>
        <rFont val="Calibri"/>
        <family val="2"/>
        <scheme val="minor"/>
      </rPr>
      <t xml:space="preserve"> </t>
    </r>
  </si>
  <si>
    <t>Bourbon County</t>
  </si>
  <si>
    <t>Total Enrollment</t>
  </si>
  <si>
    <t>Enrollment data (as of 6-30-2020) from 2019-20 School Report Card data</t>
  </si>
  <si>
    <t>Enrollment %</t>
  </si>
  <si>
    <t xml:space="preserve">Enrollment </t>
  </si>
  <si>
    <t>Ford Youth</t>
  </si>
  <si>
    <t>Total pallets</t>
  </si>
  <si>
    <t>Total Mask</t>
  </si>
  <si>
    <t>Ford Donation (Youth-Public Schools)</t>
  </si>
  <si>
    <t>Ford Donation (Adult)</t>
  </si>
  <si>
    <t>Ford Adult</t>
  </si>
  <si>
    <t>Ford Youth box count</t>
  </si>
  <si>
    <t>Ford Adult box count</t>
  </si>
  <si>
    <t>Ford Mask Distibution</t>
  </si>
  <si>
    <t>Youth Pallets</t>
  </si>
  <si>
    <t>Adult Pallets</t>
  </si>
  <si>
    <t>Total Pallets</t>
  </si>
  <si>
    <t>1013 Wilford Street, Mayfield, KY 42066</t>
  </si>
  <si>
    <t xml:space="preserve">  1205 N Dixie, Suite 111, Elizabethtown, KY 42701</t>
  </si>
  <si>
    <t xml:space="preserve">  722 Hospital Drive, Shelbyville KY 40065</t>
  </si>
  <si>
    <t xml:space="preserve">  3001 Crittenden Drive, Louisville, KY 40209</t>
  </si>
  <si>
    <t>Jessica Gordan 502-682-3788</t>
  </si>
  <si>
    <t>200 American Legion Way, Morehead, KY 40351</t>
  </si>
  <si>
    <t>Brandon Stacey 502-682-4051</t>
  </si>
  <si>
    <t>Aaron Denney 502-330-3932</t>
  </si>
  <si>
    <t xml:space="preserve">1051 Whipple Court Lexington, KY </t>
  </si>
  <si>
    <t>Ralph McCracken 859-494-2686</t>
  </si>
  <si>
    <t xml:space="preserve">1051 Whipple Court Lexington  , KY </t>
  </si>
  <si>
    <t>RPC: Sandy Darling 606-359-4908</t>
  </si>
  <si>
    <t>Regional Distribution Site</t>
  </si>
  <si>
    <t>Primary Point of Contact</t>
  </si>
  <si>
    <t>Additional Contact</t>
  </si>
  <si>
    <t>Load</t>
  </si>
  <si>
    <t xml:space="preserve"> J. U. Kevil Center</t>
  </si>
  <si>
    <t>Tina Massengill 502-352-8504</t>
  </si>
  <si>
    <t>B J Newberry         618-534-9810</t>
  </si>
  <si>
    <t xml:space="preserve"> Pennyrile Fire and Rescue Training Facility</t>
  </si>
  <si>
    <t>2001 US HWY 62, West Princeton, KY</t>
  </si>
  <si>
    <t>Lisa Hopper 502-229-5518</t>
  </si>
  <si>
    <t xml:space="preserve">Josh RamageWork  270-388-9763
Cell   270-227-0380
Raymond Giannini
Cell  270-963-1052
</t>
  </si>
  <si>
    <t xml:space="preserve"> Owensboro Riverport</t>
  </si>
  <si>
    <t>1771 River Road, Owensboro, KY 42301</t>
  </si>
  <si>
    <t>Margaret Hibbs 502-352-3947</t>
  </si>
  <si>
    <t>Brooke Fogle         270-993-8005</t>
  </si>
  <si>
    <t xml:space="preserve"> WKU Research and Development Center</t>
  </si>
  <si>
    <t xml:space="preserve">2413 Nashville Road, Bowling Green, 42101
</t>
  </si>
  <si>
    <t>Jerrod Wright 502-682-4001</t>
  </si>
  <si>
    <t>Janarae Conway      270-903-8624</t>
  </si>
  <si>
    <t xml:space="preserve"> Behind Old Coke Plant</t>
  </si>
  <si>
    <t>Greg Thomas 502-905-9965</t>
  </si>
  <si>
    <t>Fred Singleton       270-766-8866</t>
  </si>
  <si>
    <t xml:space="preserve"> Shelby County EMA Storage</t>
  </si>
  <si>
    <t>Joey Riddle 502-682-4037</t>
  </si>
  <si>
    <t>Shana Crain           502-220-3749</t>
  </si>
  <si>
    <t xml:space="preserve"> JCPS Warehouse Building #2</t>
  </si>
  <si>
    <t>Joey Riddle            502-682-4037</t>
  </si>
  <si>
    <t>Fire Commission SFRT</t>
  </si>
  <si>
    <t xml:space="preserve">3025 Conrad Lane, Burlington, KY </t>
  </si>
  <si>
    <t>Stella Barber         513-503-7894</t>
  </si>
  <si>
    <t>Morehead Rowan County EOC</t>
  </si>
  <si>
    <t>Boyd County Road Department</t>
  </si>
  <si>
    <t xml:space="preserve">  12327 Anthony Drive, Ashland, KY 41102</t>
  </si>
  <si>
    <t>John Hunt 502-682-4047</t>
  </si>
  <si>
    <t>Gina Porter            606-226-6609</t>
  </si>
  <si>
    <t xml:space="preserve">  200 Justice Drive, Hazard, KY 41701</t>
  </si>
  <si>
    <t>Cory Waddell 502-209-0126</t>
  </si>
  <si>
    <t>Sherry Stidham 606-216-3470</t>
  </si>
  <si>
    <t>London-Corbin Airport</t>
  </si>
  <si>
    <t>405 CAP Drive London, KY  40744</t>
  </si>
  <si>
    <t>Becki Patton 502-682-4052</t>
  </si>
  <si>
    <t>Jerry Rains 606-524-2315</t>
  </si>
  <si>
    <t>Pulaski County Health Department</t>
  </si>
  <si>
    <t>45 Roberts Street, Somerset, KY 42501</t>
  </si>
  <si>
    <t>Amy Tomlinson     606-875-7904</t>
  </si>
  <si>
    <t>Region 15 E</t>
  </si>
  <si>
    <t>Lexington Warehouse</t>
  </si>
  <si>
    <t>1051 Whipple Court, Lexington, KY 40511</t>
  </si>
  <si>
    <t>Vicki Sanderson 502-352-8263</t>
  </si>
  <si>
    <t>Region 15 W</t>
  </si>
  <si>
    <t>Rebecca Hardin 502-352-8319</t>
  </si>
  <si>
    <t>Bullitt,  Shelby, Spencer, Henry, Trimble &amp; Oldham Counties</t>
  </si>
  <si>
    <t>Pallets</t>
  </si>
  <si>
    <t>Jimmie Hampton     502-229-0756</t>
  </si>
  <si>
    <t>Sandy Darling 606-359-4908</t>
  </si>
  <si>
    <t xml:space="preserve">171 Abbott Ck Rd, Prestonsburg Ky 41653
</t>
  </si>
  <si>
    <t>HPP Office</t>
  </si>
  <si>
    <t xml:space="preserve">Kentucky River Jail </t>
  </si>
  <si>
    <t>171 Abbott Ck Rd, Prestonsburg Ky 41653</t>
  </si>
  <si>
    <t>Region 11: HPP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</si>
</sst>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000000"/>
      <name val="Calibri"/>
      <family val="2"/>
    </font>
    <font>
      <sz val="22"/>
      <color rgb="FF00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22"/>
      <color rgb="FF201F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43" fontId="0" fillId="0" borderId="1" xfId="1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/>
    <xf numFmtId="43" fontId="6" fillId="0" borderId="3" xfId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3" fontId="0" fillId="0" borderId="1" xfId="1" applyFont="1" applyBorder="1" applyAlignme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3" xfId="0" applyFill="1" applyBorder="1"/>
    <xf numFmtId="0" fontId="0" fillId="0" borderId="0" xfId="0" applyFill="1" applyAlignment="1">
      <alignment horizontal="right"/>
    </xf>
    <xf numFmtId="2" fontId="0" fillId="0" borderId="6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4" xfId="0" applyBorder="1"/>
    <xf numFmtId="2" fontId="0" fillId="0" borderId="1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5" xfId="0" applyFill="1" applyBorder="1"/>
    <xf numFmtId="3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0" applyFill="1" applyBorder="1"/>
    <xf numFmtId="3" fontId="0" fillId="0" borderId="10" xfId="0" applyNumberFormat="1" applyFill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horizontal="center"/>
    </xf>
    <xf numFmtId="43" fontId="1" fillId="0" borderId="12" xfId="1" applyFont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/>
    <xf numFmtId="3" fontId="0" fillId="0" borderId="10" xfId="0" applyNumberFormat="1" applyBorder="1" applyAlignment="1">
      <alignment horizontal="center"/>
    </xf>
    <xf numFmtId="0" fontId="0" fillId="0" borderId="9" xfId="0" applyFill="1" applyBorder="1"/>
    <xf numFmtId="2" fontId="0" fillId="0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2" xfId="0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3" fontId="0" fillId="0" borderId="10" xfId="1" applyFont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18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 wrapText="1"/>
    </xf>
    <xf numFmtId="16" fontId="9" fillId="0" borderId="18" xfId="0" applyNumberFormat="1" applyFont="1" applyFill="1" applyBorder="1" applyAlignment="1">
      <alignment horizontal="left"/>
    </xf>
    <xf numFmtId="1" fontId="9" fillId="0" borderId="18" xfId="0" applyNumberFormat="1" applyFont="1" applyFill="1" applyBorder="1" applyAlignment="1">
      <alignment horizontal="left"/>
    </xf>
    <xf numFmtId="0" fontId="9" fillId="0" borderId="21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zoomScale="80" zoomScaleNormal="80" workbookViewId="0">
      <pane xSplit="1" topLeftCell="B1" activePane="topRight" state="frozen"/>
      <selection pane="topRight" activeCell="D13" sqref="D13"/>
    </sheetView>
  </sheetViews>
  <sheetFormatPr defaultRowHeight="15" x14ac:dyDescent="0.25"/>
  <cols>
    <col min="1" max="2" width="32.140625" customWidth="1"/>
    <col min="3" max="3" width="15.5703125" customWidth="1"/>
    <col min="4" max="4" width="62.42578125" customWidth="1"/>
  </cols>
  <sheetData>
    <row r="1" spans="1:3" ht="17.25" customHeight="1" x14ac:dyDescent="0.25">
      <c r="A1" s="1" t="s">
        <v>0</v>
      </c>
      <c r="B1" s="1" t="s">
        <v>18</v>
      </c>
      <c r="C1" s="1" t="s">
        <v>19</v>
      </c>
    </row>
    <row r="2" spans="1:3" ht="17.25" customHeight="1" x14ac:dyDescent="0.25">
      <c r="A2" s="2" t="s">
        <v>1</v>
      </c>
      <c r="B2" s="3">
        <v>196217</v>
      </c>
      <c r="C2" s="6">
        <v>4.42</v>
      </c>
    </row>
    <row r="3" spans="1:3" ht="17.25" customHeight="1" x14ac:dyDescent="0.25">
      <c r="A3" s="2" t="s">
        <v>2</v>
      </c>
      <c r="B3" s="7">
        <v>215696</v>
      </c>
      <c r="C3" s="8">
        <v>4.8800000000000008</v>
      </c>
    </row>
    <row r="4" spans="1:3" ht="17.25" customHeight="1" x14ac:dyDescent="0.25">
      <c r="A4" s="2" t="s">
        <v>3</v>
      </c>
      <c r="B4" s="7">
        <v>215728</v>
      </c>
      <c r="C4" s="8">
        <v>4.88</v>
      </c>
    </row>
    <row r="5" spans="1:3" ht="17.25" customHeight="1" x14ac:dyDescent="0.25">
      <c r="A5" s="2" t="s">
        <v>4</v>
      </c>
      <c r="B5" s="7">
        <v>296562</v>
      </c>
      <c r="C5" s="8">
        <v>6.7099999999999991</v>
      </c>
    </row>
    <row r="6" spans="1:3" ht="17.25" customHeight="1" x14ac:dyDescent="0.25">
      <c r="A6" s="2" t="s">
        <v>5</v>
      </c>
      <c r="B6" s="7">
        <v>272838</v>
      </c>
      <c r="C6" s="8">
        <v>6.16</v>
      </c>
    </row>
    <row r="7" spans="1:3" ht="17.25" customHeight="1" x14ac:dyDescent="0.25">
      <c r="A7" s="2" t="s">
        <v>6</v>
      </c>
      <c r="B7" s="7">
        <v>231472</v>
      </c>
      <c r="C7" s="8">
        <v>5.24</v>
      </c>
    </row>
    <row r="8" spans="1:3" ht="17.25" customHeight="1" x14ac:dyDescent="0.25">
      <c r="A8" s="2" t="s">
        <v>7</v>
      </c>
      <c r="B8" s="9">
        <v>764378</v>
      </c>
      <c r="C8" s="10">
        <v>17.28</v>
      </c>
    </row>
    <row r="9" spans="1:3" ht="17.25" customHeight="1" x14ac:dyDescent="0.25">
      <c r="A9" s="2" t="s">
        <v>8</v>
      </c>
      <c r="B9" s="7">
        <v>452836</v>
      </c>
      <c r="C9" s="8">
        <v>10.240000000000002</v>
      </c>
    </row>
    <row r="10" spans="1:3" ht="17.25" customHeight="1" x14ac:dyDescent="0.25">
      <c r="A10" s="2" t="s">
        <v>9</v>
      </c>
      <c r="B10" s="7">
        <v>147064</v>
      </c>
      <c r="C10" s="8">
        <v>3.33</v>
      </c>
    </row>
    <row r="11" spans="1:3" ht="17.25" customHeight="1" x14ac:dyDescent="0.25">
      <c r="A11" s="2" t="s">
        <v>10</v>
      </c>
      <c r="B11" s="7">
        <v>127727</v>
      </c>
      <c r="C11" s="8">
        <v>2.89</v>
      </c>
    </row>
    <row r="12" spans="1:3" ht="17.25" customHeight="1" x14ac:dyDescent="0.25">
      <c r="A12" s="2" t="s">
        <v>11</v>
      </c>
      <c r="B12" s="7">
        <v>147055</v>
      </c>
      <c r="C12" s="8">
        <v>3.33</v>
      </c>
    </row>
    <row r="13" spans="1:3" ht="17.25" customHeight="1" x14ac:dyDescent="0.25">
      <c r="A13" s="2" t="s">
        <v>12</v>
      </c>
      <c r="B13" s="7">
        <v>108419</v>
      </c>
      <c r="C13" s="8">
        <v>2.4400000000000004</v>
      </c>
    </row>
    <row r="14" spans="1:3" ht="17.25" customHeight="1" x14ac:dyDescent="0.25">
      <c r="A14" s="2" t="s">
        <v>13</v>
      </c>
      <c r="B14" s="9">
        <v>233419</v>
      </c>
      <c r="C14" s="8">
        <v>5.26</v>
      </c>
    </row>
    <row r="15" spans="1:3" ht="17.25" customHeight="1" x14ac:dyDescent="0.25">
      <c r="A15" s="2" t="s">
        <v>14</v>
      </c>
      <c r="B15" s="7">
        <v>208656</v>
      </c>
      <c r="C15" s="8">
        <v>4.72</v>
      </c>
    </row>
    <row r="16" spans="1:3" ht="17.25" customHeight="1" x14ac:dyDescent="0.25">
      <c r="A16" s="2" t="s">
        <v>15</v>
      </c>
      <c r="B16" s="7">
        <v>564003</v>
      </c>
      <c r="C16" s="8">
        <v>12.75</v>
      </c>
    </row>
    <row r="17" spans="1:4" ht="17.25" customHeight="1" x14ac:dyDescent="0.25">
      <c r="A17" s="2" t="s">
        <v>16</v>
      </c>
      <c r="B17" s="7">
        <v>242260</v>
      </c>
      <c r="C17" s="8">
        <v>5.4700000000000006</v>
      </c>
    </row>
    <row r="18" spans="1:4" x14ac:dyDescent="0.25">
      <c r="A18" s="4" t="s">
        <v>17</v>
      </c>
      <c r="B18" s="5">
        <f t="shared" ref="B18:C18" si="0">SUM(B2:B17)</f>
        <v>4424330</v>
      </c>
      <c r="C18" s="5">
        <f t="shared" si="0"/>
        <v>100</v>
      </c>
    </row>
    <row r="21" spans="1:4" x14ac:dyDescent="0.25">
      <c r="A21" t="s">
        <v>350</v>
      </c>
      <c r="B21">
        <v>1420</v>
      </c>
    </row>
    <row r="22" spans="1:4" x14ac:dyDescent="0.25">
      <c r="A22" t="s">
        <v>352</v>
      </c>
      <c r="B22">
        <v>9722</v>
      </c>
    </row>
    <row r="23" spans="1:4" x14ac:dyDescent="0.25">
      <c r="D23" t="s">
        <v>354</v>
      </c>
    </row>
    <row r="24" spans="1:4" x14ac:dyDescent="0.25">
      <c r="A24" t="s">
        <v>357</v>
      </c>
      <c r="B24">
        <v>647689</v>
      </c>
      <c r="D24" t="s">
        <v>353</v>
      </c>
    </row>
    <row r="25" spans="1:4" x14ac:dyDescent="0.25">
      <c r="D25" t="s">
        <v>358</v>
      </c>
    </row>
    <row r="26" spans="1:4" x14ac:dyDescent="0.25">
      <c r="A26" s="46"/>
    </row>
    <row r="27" spans="1:4" x14ac:dyDescent="0.25">
      <c r="A27" t="s">
        <v>364</v>
      </c>
      <c r="B27">
        <f>SUM('Region 1'!I15+'Region 2 '!I13+'Region 3'!I11+'Region 4'!I17+'Region 5'!I14+'Region 6E '!I10+'Region 6W'!I5+'Region 7 '!I22+'Region 8-9'!I15+'Region 10'!I11+'Region 11'!I10+'Region 12'!I15+' Region 13'!I18+'Region 14'!I16+'Region 15E'!I14+'Region 15W'!I14)</f>
        <v>807960</v>
      </c>
    </row>
    <row r="28" spans="1:4" x14ac:dyDescent="0.25">
      <c r="A28" t="s">
        <v>365</v>
      </c>
      <c r="B28" s="11">
        <f>SUM('Region 1'!K15+'Region 2 '!K13+'Region 3'!K11+'Region 4'!K17+'Region 5'!K14+'Region 6E '!K10+'Region 6W'!K5+'Region 7 '!K22+'Region 8-9'!K15+'Region 10'!K11+'Region 11'!K10+'Region 12'!K15+' Region 13'!K18+'Region 14'!K16+'Region 15E'!K14+'Region 15W'!K14)</f>
        <v>1621080</v>
      </c>
    </row>
    <row r="29" spans="1:4" x14ac:dyDescent="0.25">
      <c r="A29" t="s">
        <v>362</v>
      </c>
      <c r="B29">
        <f>SUM('Region 1'!J19,'Region 2 '!K17,'Region 3'!K15,'Region 4'!K21,'Region 5'!K18,'Region 6E '!K14,'Region 6W'!K9,'Region 7 '!K26,'Region 8-9'!K19,'Region 10'!K15,'Region 11'!K14,'Region 12'!K19,'Region 14'!K20,'Region 15E'!K18,' Region 13'!K22,'Region 15W'!K18)</f>
        <v>81</v>
      </c>
    </row>
    <row r="30" spans="1:4" x14ac:dyDescent="0.25">
      <c r="A30" t="s">
        <v>363</v>
      </c>
      <c r="B30">
        <f>SUM(B27:B28)</f>
        <v>2429040</v>
      </c>
    </row>
  </sheetData>
  <printOptions headings="1" gridLines="1"/>
  <pageMargins left="0.7" right="0.7" top="0.75" bottom="0.75" header="0.3" footer="0.3"/>
  <pageSetup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9"/>
  <sheetViews>
    <sheetView workbookViewId="0">
      <selection activeCell="Q14" sqref="Q14"/>
    </sheetView>
  </sheetViews>
  <sheetFormatPr defaultRowHeight="15" x14ac:dyDescent="0.25"/>
  <cols>
    <col min="1" max="1" width="17.5703125" customWidth="1"/>
    <col min="2" max="2" width="20.5703125" customWidth="1"/>
    <col min="3" max="3" width="11.140625" bestFit="1" customWidth="1"/>
    <col min="4" max="4" width="21.85546875" customWidth="1"/>
    <col min="5" max="6" width="9.140625" style="12"/>
    <col min="7" max="8" width="11" customWidth="1"/>
    <col min="9" max="9" width="9.140625" style="12"/>
    <col min="10" max="10" width="9.5703125" style="53" customWidth="1"/>
    <col min="11" max="12" width="8.85546875" style="53"/>
  </cols>
  <sheetData>
    <row r="1" spans="1:12" s="19" customFormat="1" ht="43.35" customHeight="1" thickBot="1" x14ac:dyDescent="0.3">
      <c r="A1" s="19" t="s">
        <v>100</v>
      </c>
      <c r="B1" s="19" t="s">
        <v>378</v>
      </c>
      <c r="C1" s="19" t="s">
        <v>384</v>
      </c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97"/>
      <c r="C2" s="95" t="s">
        <v>29</v>
      </c>
      <c r="D2" s="81" t="s">
        <v>179</v>
      </c>
      <c r="E2" s="82" t="s">
        <v>177</v>
      </c>
      <c r="F2" s="83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90" t="s">
        <v>9</v>
      </c>
      <c r="B3" s="90" t="s">
        <v>101</v>
      </c>
      <c r="C3" s="91">
        <v>12189</v>
      </c>
      <c r="D3" s="73" t="s">
        <v>265</v>
      </c>
      <c r="E3" s="74">
        <v>5</v>
      </c>
      <c r="F3" s="75">
        <v>35</v>
      </c>
      <c r="G3" s="71">
        <v>1956</v>
      </c>
      <c r="H3" s="76">
        <f>(G3/'Regional Inventory Distribution'!$B$24)*100</f>
        <v>0.3019967916700762</v>
      </c>
      <c r="I3" s="74">
        <f>MROUND(MROUND(800000*H3%,120),2280)</f>
        <v>2280</v>
      </c>
      <c r="J3" s="77">
        <f>I3/2280</f>
        <v>1</v>
      </c>
      <c r="K3" s="74">
        <f>MROUND(MROUND(1600000*H3%,120),2280)</f>
        <v>4560</v>
      </c>
      <c r="L3" s="77">
        <f>K3/2280</f>
        <v>2</v>
      </c>
    </row>
    <row r="4" spans="1:12" x14ac:dyDescent="0.25">
      <c r="A4" s="23" t="s">
        <v>9</v>
      </c>
      <c r="B4" s="23" t="s">
        <v>102</v>
      </c>
      <c r="C4" s="9">
        <v>8330</v>
      </c>
      <c r="D4" s="25" t="s">
        <v>266</v>
      </c>
      <c r="E4" s="6">
        <v>3</v>
      </c>
      <c r="F4" s="47">
        <v>24</v>
      </c>
      <c r="G4" s="13">
        <v>1183</v>
      </c>
      <c r="H4" s="56">
        <f>(G4/'Regional Inventory Distribution'!$B$24)*100</f>
        <v>0.18264938882704507</v>
      </c>
      <c r="I4" s="74">
        <f t="shared" ref="I4:I14" si="0">MROUND(MROUND(800000*H4%,120),2280)</f>
        <v>2280</v>
      </c>
      <c r="J4" s="8">
        <f t="shared" ref="J4:J14" si="1">I4/2280</f>
        <v>1</v>
      </c>
      <c r="K4" s="74">
        <f t="shared" ref="K4:K14" si="2">MROUND(MROUND(1600000*H4%,120),2280)</f>
        <v>2280</v>
      </c>
      <c r="L4" s="77">
        <f t="shared" ref="L4:L14" si="3">K4/2280</f>
        <v>1</v>
      </c>
    </row>
    <row r="5" spans="1:12" x14ac:dyDescent="0.25">
      <c r="A5" s="23" t="s">
        <v>9</v>
      </c>
      <c r="B5" s="23" t="s">
        <v>102</v>
      </c>
      <c r="C5" s="9"/>
      <c r="D5" s="25" t="s">
        <v>264</v>
      </c>
      <c r="E5" s="6">
        <v>1</v>
      </c>
      <c r="F5" s="47">
        <v>5</v>
      </c>
      <c r="G5" s="13">
        <v>281</v>
      </c>
      <c r="H5" s="56">
        <f>(G5/'Regional Inventory Distribution'!$B$24)*100</f>
        <v>4.3385019662214433E-2</v>
      </c>
      <c r="I5" s="74">
        <v>360</v>
      </c>
      <c r="J5" s="8">
        <f t="shared" si="1"/>
        <v>0.15789473684210525</v>
      </c>
      <c r="K5" s="74">
        <v>2280</v>
      </c>
      <c r="L5" s="77">
        <f t="shared" si="3"/>
        <v>1</v>
      </c>
    </row>
    <row r="6" spans="1:12" x14ac:dyDescent="0.25">
      <c r="A6" s="23" t="s">
        <v>9</v>
      </c>
      <c r="B6" s="23" t="s">
        <v>103</v>
      </c>
      <c r="C6" s="9">
        <v>7533</v>
      </c>
      <c r="D6" s="25" t="s">
        <v>267</v>
      </c>
      <c r="E6" s="6">
        <v>4</v>
      </c>
      <c r="F6" s="47">
        <v>32</v>
      </c>
      <c r="G6" s="13">
        <v>1005</v>
      </c>
      <c r="H6" s="56">
        <f>(G6/'Regional Inventory Distribution'!$B$24)*100</f>
        <v>0.15516706320471707</v>
      </c>
      <c r="I6" s="74">
        <f t="shared" si="0"/>
        <v>2280</v>
      </c>
      <c r="J6" s="8">
        <f t="shared" si="1"/>
        <v>1</v>
      </c>
      <c r="K6" s="74">
        <f t="shared" si="2"/>
        <v>2280</v>
      </c>
      <c r="L6" s="77">
        <f t="shared" si="3"/>
        <v>1</v>
      </c>
    </row>
    <row r="7" spans="1:12" x14ac:dyDescent="0.25">
      <c r="A7" s="23" t="s">
        <v>9</v>
      </c>
      <c r="B7" s="23" t="s">
        <v>104</v>
      </c>
      <c r="C7" s="9">
        <v>14515</v>
      </c>
      <c r="D7" s="25" t="s">
        <v>268</v>
      </c>
      <c r="E7" s="6">
        <v>6</v>
      </c>
      <c r="F7" s="47">
        <v>36</v>
      </c>
      <c r="G7" s="13">
        <v>2145</v>
      </c>
      <c r="H7" s="56">
        <f>(G7/'Regional Inventory Distribution'!$B$24)*100</f>
        <v>0.33117746325782899</v>
      </c>
      <c r="I7" s="74">
        <f t="shared" si="0"/>
        <v>2280</v>
      </c>
      <c r="J7" s="8">
        <f t="shared" si="1"/>
        <v>1</v>
      </c>
      <c r="K7" s="74">
        <f t="shared" si="2"/>
        <v>4560</v>
      </c>
      <c r="L7" s="77">
        <f t="shared" si="3"/>
        <v>2</v>
      </c>
    </row>
    <row r="8" spans="1:12" x14ac:dyDescent="0.25">
      <c r="A8" s="23" t="s">
        <v>9</v>
      </c>
      <c r="B8" s="23" t="s">
        <v>105</v>
      </c>
      <c r="C8" s="9">
        <v>13565</v>
      </c>
      <c r="D8" s="25" t="s">
        <v>269</v>
      </c>
      <c r="E8" s="6">
        <v>7</v>
      </c>
      <c r="F8" s="47">
        <v>52</v>
      </c>
      <c r="G8" s="13">
        <v>2122</v>
      </c>
      <c r="H8" s="56">
        <f>(G8/'Regional Inventory Distribution'!$B$24)*100</f>
        <v>0.32762637623921359</v>
      </c>
      <c r="I8" s="74">
        <f t="shared" si="0"/>
        <v>2280</v>
      </c>
      <c r="J8" s="8">
        <f t="shared" si="1"/>
        <v>1</v>
      </c>
      <c r="K8" s="74">
        <f t="shared" si="2"/>
        <v>4560</v>
      </c>
      <c r="L8" s="77">
        <f t="shared" si="3"/>
        <v>2</v>
      </c>
    </row>
    <row r="9" spans="1:12" x14ac:dyDescent="0.25">
      <c r="A9" s="23" t="s">
        <v>9</v>
      </c>
      <c r="B9" s="23" t="s">
        <v>106</v>
      </c>
      <c r="C9" s="9">
        <v>17167</v>
      </c>
      <c r="D9" s="25" t="s">
        <v>270</v>
      </c>
      <c r="E9" s="6">
        <v>4</v>
      </c>
      <c r="F9" s="47">
        <v>42</v>
      </c>
      <c r="G9" s="13">
        <v>2573</v>
      </c>
      <c r="H9" s="56">
        <f>(G9/'Regional Inventory Distribution'!$B$24)*100</f>
        <v>0.39725856082162886</v>
      </c>
      <c r="I9" s="74">
        <f t="shared" si="0"/>
        <v>2280</v>
      </c>
      <c r="J9" s="8">
        <f t="shared" si="1"/>
        <v>1</v>
      </c>
      <c r="K9" s="74">
        <f t="shared" si="2"/>
        <v>6840</v>
      </c>
      <c r="L9" s="77">
        <f t="shared" si="3"/>
        <v>3</v>
      </c>
    </row>
    <row r="10" spans="1:12" x14ac:dyDescent="0.25">
      <c r="A10" s="23" t="s">
        <v>9</v>
      </c>
      <c r="B10" s="23" t="s">
        <v>107</v>
      </c>
      <c r="C10" s="9">
        <v>6381</v>
      </c>
      <c r="D10" s="25" t="s">
        <v>271</v>
      </c>
      <c r="E10" s="6">
        <v>4</v>
      </c>
      <c r="F10" s="47">
        <v>22</v>
      </c>
      <c r="G10" s="13">
        <v>935</v>
      </c>
      <c r="H10" s="56">
        <f>(G10/'Regional Inventory Distribution'!$B$24)*100</f>
        <v>0.14435940706110495</v>
      </c>
      <c r="I10" s="74">
        <v>1080</v>
      </c>
      <c r="J10" s="8">
        <f t="shared" si="1"/>
        <v>0.47368421052631576</v>
      </c>
      <c r="K10" s="74">
        <v>2280</v>
      </c>
      <c r="L10" s="77">
        <f t="shared" si="3"/>
        <v>1</v>
      </c>
    </row>
    <row r="11" spans="1:12" x14ac:dyDescent="0.25">
      <c r="A11" s="23" t="s">
        <v>9</v>
      </c>
      <c r="B11" s="23" t="s">
        <v>108</v>
      </c>
      <c r="C11" s="9">
        <v>27550</v>
      </c>
      <c r="D11" s="25" t="s">
        <v>272</v>
      </c>
      <c r="E11" s="6">
        <v>9</v>
      </c>
      <c r="F11" s="47">
        <v>59</v>
      </c>
      <c r="G11" s="13">
        <v>4375</v>
      </c>
      <c r="H11" s="56">
        <f>(G11/'Regional Inventory Distribution'!$B$24)*100</f>
        <v>0.67547850897575845</v>
      </c>
      <c r="I11" s="74">
        <f t="shared" si="0"/>
        <v>4560</v>
      </c>
      <c r="J11" s="8">
        <f t="shared" si="1"/>
        <v>2</v>
      </c>
      <c r="K11" s="74">
        <f t="shared" si="2"/>
        <v>11400</v>
      </c>
      <c r="L11" s="77">
        <f t="shared" si="3"/>
        <v>5</v>
      </c>
    </row>
    <row r="12" spans="1:12" x14ac:dyDescent="0.25">
      <c r="A12" s="23" t="s">
        <v>9</v>
      </c>
      <c r="B12" s="23" t="s">
        <v>109</v>
      </c>
      <c r="C12" s="9">
        <v>13281</v>
      </c>
      <c r="D12" s="25" t="s">
        <v>273</v>
      </c>
      <c r="E12" s="6">
        <v>7</v>
      </c>
      <c r="F12" s="47">
        <v>48</v>
      </c>
      <c r="G12" s="13">
        <v>1909</v>
      </c>
      <c r="H12" s="56">
        <f>(G12/'Regional Inventory Distribution'!$B$24)*100</f>
        <v>0.29474022254507953</v>
      </c>
      <c r="I12" s="74">
        <f t="shared" si="0"/>
        <v>2280</v>
      </c>
      <c r="J12" s="8">
        <f t="shared" si="1"/>
        <v>1</v>
      </c>
      <c r="K12" s="74">
        <f t="shared" si="2"/>
        <v>4560</v>
      </c>
      <c r="L12" s="77">
        <f t="shared" si="3"/>
        <v>2</v>
      </c>
    </row>
    <row r="13" spans="1:12" x14ac:dyDescent="0.25">
      <c r="A13" s="23" t="s">
        <v>9</v>
      </c>
      <c r="B13" s="23" t="s">
        <v>110</v>
      </c>
      <c r="C13" s="9">
        <v>2161</v>
      </c>
      <c r="D13" s="25" t="s">
        <v>274</v>
      </c>
      <c r="E13" s="6">
        <v>1</v>
      </c>
      <c r="F13" s="47">
        <v>6</v>
      </c>
      <c r="G13" s="13">
        <v>402</v>
      </c>
      <c r="H13" s="56">
        <f>(G13/'Regional Inventory Distribution'!$B$24)*100</f>
        <v>6.2066825281886825E-2</v>
      </c>
      <c r="I13" s="74">
        <v>480</v>
      </c>
      <c r="J13" s="8">
        <f t="shared" si="1"/>
        <v>0.21052631578947367</v>
      </c>
      <c r="K13" s="74">
        <v>2280</v>
      </c>
      <c r="L13" s="77">
        <f t="shared" si="3"/>
        <v>1</v>
      </c>
    </row>
    <row r="14" spans="1:12" x14ac:dyDescent="0.25">
      <c r="A14" s="23" t="s">
        <v>9</v>
      </c>
      <c r="B14" s="23" t="s">
        <v>111</v>
      </c>
      <c r="C14" s="9">
        <v>24392</v>
      </c>
      <c r="D14" s="25" t="s">
        <v>275</v>
      </c>
      <c r="E14" s="30">
        <v>10</v>
      </c>
      <c r="F14" s="48">
        <v>55</v>
      </c>
      <c r="G14" s="51">
        <v>3263</v>
      </c>
      <c r="H14" s="57">
        <f>(G14/'Regional Inventory Distribution'!$B$24)*100</f>
        <v>0.50379117138009133</v>
      </c>
      <c r="I14" s="74">
        <f t="shared" si="0"/>
        <v>4560</v>
      </c>
      <c r="J14" s="8">
        <f t="shared" si="1"/>
        <v>2</v>
      </c>
      <c r="K14" s="74">
        <f t="shared" si="2"/>
        <v>9120</v>
      </c>
      <c r="L14" s="77">
        <f t="shared" si="3"/>
        <v>4</v>
      </c>
    </row>
    <row r="15" spans="1:12" x14ac:dyDescent="0.25">
      <c r="A15" s="24" t="s">
        <v>20</v>
      </c>
      <c r="B15" s="24" t="s">
        <v>20</v>
      </c>
      <c r="C15" s="9">
        <f t="shared" ref="C15" si="4">SUM(C3:C14)</f>
        <v>147064</v>
      </c>
      <c r="D15" s="29"/>
      <c r="E15" s="3">
        <f t="shared" ref="E15:J15" si="5">SUM(E3:E14)</f>
        <v>61</v>
      </c>
      <c r="F15" s="3">
        <f t="shared" si="5"/>
        <v>416</v>
      </c>
      <c r="G15" s="13">
        <f t="shared" si="5"/>
        <v>22149</v>
      </c>
      <c r="H15" s="60">
        <f t="shared" si="5"/>
        <v>3.4196967989266458</v>
      </c>
      <c r="I15" s="6">
        <f t="shared" si="5"/>
        <v>27000</v>
      </c>
      <c r="J15" s="6">
        <f t="shared" si="5"/>
        <v>11.842105263157896</v>
      </c>
      <c r="K15" s="6">
        <f t="shared" ref="K15:L15" si="6">SUM(K3:K14)</f>
        <v>57000</v>
      </c>
      <c r="L15" s="6">
        <f t="shared" si="6"/>
        <v>25</v>
      </c>
    </row>
    <row r="17" spans="10:11" x14ac:dyDescent="0.25">
      <c r="J17" s="106" t="s">
        <v>370</v>
      </c>
      <c r="K17" s="12">
        <f>ROUNDUP(SUM(J15)/12,0)</f>
        <v>1</v>
      </c>
    </row>
    <row r="18" spans="10:11" x14ac:dyDescent="0.25">
      <c r="J18" s="106" t="s">
        <v>371</v>
      </c>
      <c r="K18" s="12">
        <f>ROUNDUP(SUM(L15)/20,0)</f>
        <v>2</v>
      </c>
    </row>
    <row r="19" spans="10:11" x14ac:dyDescent="0.25">
      <c r="J19" s="106" t="s">
        <v>372</v>
      </c>
      <c r="K19" s="12">
        <f>SUM(K17:K18)</f>
        <v>3</v>
      </c>
    </row>
  </sheetData>
  <mergeCells count="1">
    <mergeCell ref="I1:L1"/>
  </mergeCells>
  <pageMargins left="0.7" right="0.7" top="0.75" bottom="0.75" header="0.3" footer="0.3"/>
  <pageSetup scale="68" orientation="landscape" r:id="rId1"/>
  <ignoredErrors>
    <ignoredError sqref="K3:K4 K6:K9 K11:K12 K14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5"/>
  <sheetViews>
    <sheetView workbookViewId="0">
      <selection activeCell="D22" sqref="D21:D22"/>
    </sheetView>
  </sheetViews>
  <sheetFormatPr defaultRowHeight="15" x14ac:dyDescent="0.25"/>
  <cols>
    <col min="2" max="2" width="19.5703125" customWidth="1"/>
    <col min="3" max="3" width="11.140625" bestFit="1" customWidth="1"/>
    <col min="4" max="4" width="30.5703125" customWidth="1"/>
    <col min="5" max="6" width="9.140625" style="12"/>
    <col min="7" max="8" width="10.5703125" customWidth="1"/>
    <col min="9" max="9" width="9.140625" style="12"/>
    <col min="10" max="10" width="9.5703125" style="53" customWidth="1"/>
    <col min="11" max="12" width="8.85546875" style="53"/>
  </cols>
  <sheetData>
    <row r="1" spans="1:12" s="22" customFormat="1" ht="48" customHeight="1" thickBot="1" x14ac:dyDescent="0.3">
      <c r="A1" s="19" t="s">
        <v>112</v>
      </c>
      <c r="B1" s="19" t="s">
        <v>113</v>
      </c>
      <c r="C1" s="19" t="s">
        <v>379</v>
      </c>
      <c r="E1" s="17"/>
      <c r="F1" s="17"/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97"/>
      <c r="C2" s="95" t="s">
        <v>29</v>
      </c>
      <c r="D2" s="81" t="s">
        <v>179</v>
      </c>
      <c r="E2" s="82" t="s">
        <v>177</v>
      </c>
      <c r="F2" s="82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90" t="s">
        <v>112</v>
      </c>
      <c r="B3" s="90" t="s">
        <v>115</v>
      </c>
      <c r="C3" s="91">
        <v>48486</v>
      </c>
      <c r="D3" s="73" t="s">
        <v>276</v>
      </c>
      <c r="E3" s="74">
        <v>10</v>
      </c>
      <c r="F3" s="74">
        <v>49</v>
      </c>
      <c r="G3" s="71">
        <v>3022</v>
      </c>
      <c r="H3" s="76">
        <f>(G3/'Regional Inventory Distribution'!$B$24)*100</f>
        <v>0.46658195522851248</v>
      </c>
      <c r="I3" s="74">
        <f>MROUND(MROUND(800000*H3%,120),2280)</f>
        <v>4560</v>
      </c>
      <c r="J3" s="77">
        <f>I3/2280</f>
        <v>2</v>
      </c>
      <c r="K3" s="74">
        <f>MROUND(MROUND(1600000*H3%,120),2280)</f>
        <v>6840</v>
      </c>
      <c r="L3" s="77">
        <f>K3/2280</f>
        <v>3</v>
      </c>
    </row>
    <row r="4" spans="1:12" x14ac:dyDescent="0.25">
      <c r="A4" s="23" t="s">
        <v>112</v>
      </c>
      <c r="B4" s="23" t="s">
        <v>115</v>
      </c>
      <c r="C4" s="9"/>
      <c r="D4" s="25" t="s">
        <v>280</v>
      </c>
      <c r="E4" s="6">
        <v>2</v>
      </c>
      <c r="F4" s="6">
        <v>7</v>
      </c>
      <c r="G4" s="13">
        <v>634</v>
      </c>
      <c r="H4" s="56">
        <f>(G4/'Regional Inventory Distribution'!$B$24)*100</f>
        <v>9.788648564357276E-2</v>
      </c>
      <c r="I4" s="74">
        <v>720</v>
      </c>
      <c r="J4" s="8">
        <f t="shared" ref="J4:J10" si="0">I4/2280</f>
        <v>0.31578947368421051</v>
      </c>
      <c r="K4" s="74">
        <v>2280</v>
      </c>
      <c r="L4" s="77">
        <f t="shared" ref="L4:L10" si="1">K4/2280</f>
        <v>1</v>
      </c>
    </row>
    <row r="5" spans="1:12" x14ac:dyDescent="0.25">
      <c r="A5" s="23" t="s">
        <v>112</v>
      </c>
      <c r="B5" s="23" t="s">
        <v>115</v>
      </c>
      <c r="C5" s="9"/>
      <c r="D5" s="25" t="s">
        <v>281</v>
      </c>
      <c r="E5" s="6">
        <v>9</v>
      </c>
      <c r="F5" s="6">
        <v>26</v>
      </c>
      <c r="G5" s="13">
        <v>3118</v>
      </c>
      <c r="H5" s="56">
        <f>(G5/'Regional Inventory Distribution'!$B$24)*100</f>
        <v>0.48140388365403763</v>
      </c>
      <c r="I5" s="74">
        <f t="shared" ref="I5:I10" si="2">MROUND(MROUND(800000*H5%,120),2280)</f>
        <v>4560</v>
      </c>
      <c r="J5" s="8">
        <f t="shared" si="0"/>
        <v>2</v>
      </c>
      <c r="K5" s="74">
        <f t="shared" ref="K5:K10" si="3">MROUND(MROUND(1600000*H5%,120),2280)</f>
        <v>6840</v>
      </c>
      <c r="L5" s="77">
        <f t="shared" si="1"/>
        <v>3</v>
      </c>
    </row>
    <row r="6" spans="1:12" x14ac:dyDescent="0.25">
      <c r="A6" s="23" t="s">
        <v>112</v>
      </c>
      <c r="B6" s="23" t="s">
        <v>116</v>
      </c>
      <c r="C6" s="9">
        <v>27385</v>
      </c>
      <c r="D6" s="25" t="s">
        <v>277</v>
      </c>
      <c r="E6" s="6">
        <v>12</v>
      </c>
      <c r="F6" s="6">
        <v>76</v>
      </c>
      <c r="G6" s="13">
        <v>4109</v>
      </c>
      <c r="H6" s="56">
        <f>(G6/'Regional Inventory Distribution'!$B$24)*100</f>
        <v>0.63440941563003228</v>
      </c>
      <c r="I6" s="74">
        <f t="shared" si="2"/>
        <v>4560</v>
      </c>
      <c r="J6" s="8">
        <f t="shared" si="0"/>
        <v>2</v>
      </c>
      <c r="K6" s="74">
        <f t="shared" si="3"/>
        <v>9120</v>
      </c>
      <c r="L6" s="77">
        <f t="shared" si="1"/>
        <v>4</v>
      </c>
    </row>
    <row r="7" spans="1:12" x14ac:dyDescent="0.25">
      <c r="A7" s="23" t="s">
        <v>112</v>
      </c>
      <c r="B7" s="23" t="s">
        <v>117</v>
      </c>
      <c r="C7" s="9">
        <v>36012</v>
      </c>
      <c r="D7" s="25" t="s">
        <v>278</v>
      </c>
      <c r="E7" s="6">
        <v>7</v>
      </c>
      <c r="F7" s="6">
        <v>48</v>
      </c>
      <c r="G7" s="13">
        <v>2699</v>
      </c>
      <c r="H7" s="56">
        <f>(G7/'Regional Inventory Distribution'!$B$24)*100</f>
        <v>0.41671234188013068</v>
      </c>
      <c r="I7" s="74">
        <f t="shared" si="2"/>
        <v>2280</v>
      </c>
      <c r="J7" s="8">
        <f t="shared" si="0"/>
        <v>1</v>
      </c>
      <c r="K7" s="74">
        <f t="shared" si="3"/>
        <v>6840</v>
      </c>
      <c r="L7" s="77">
        <f t="shared" si="1"/>
        <v>3</v>
      </c>
    </row>
    <row r="8" spans="1:12" x14ac:dyDescent="0.25">
      <c r="A8" s="23" t="s">
        <v>112</v>
      </c>
      <c r="B8" s="23" t="s">
        <v>117</v>
      </c>
      <c r="C8" s="9"/>
      <c r="D8" s="25" t="s">
        <v>282</v>
      </c>
      <c r="E8" s="6">
        <v>5</v>
      </c>
      <c r="F8" s="6">
        <v>8</v>
      </c>
      <c r="G8" s="13">
        <v>983</v>
      </c>
      <c r="H8" s="56">
        <f>(G8/'Regional Inventory Distribution'!$B$24)*100</f>
        <v>0.15177037127386755</v>
      </c>
      <c r="I8" s="74">
        <v>1080</v>
      </c>
      <c r="J8" s="8">
        <f t="shared" si="0"/>
        <v>0.47368421052631576</v>
      </c>
      <c r="K8" s="74">
        <v>2280</v>
      </c>
      <c r="L8" s="77">
        <f t="shared" si="1"/>
        <v>1</v>
      </c>
    </row>
    <row r="9" spans="1:12" x14ac:dyDescent="0.25">
      <c r="A9" s="23" t="s">
        <v>112</v>
      </c>
      <c r="B9" s="23" t="s">
        <v>117</v>
      </c>
      <c r="C9" s="9"/>
      <c r="D9" s="25" t="s">
        <v>283</v>
      </c>
      <c r="E9" s="6">
        <v>4</v>
      </c>
      <c r="F9" s="6">
        <v>23</v>
      </c>
      <c r="G9" s="13">
        <v>2192</v>
      </c>
      <c r="H9" s="56">
        <f>(G9/'Regional Inventory Distribution'!$B$24)*100</f>
        <v>0.33843403238282571</v>
      </c>
      <c r="I9" s="74">
        <f t="shared" si="2"/>
        <v>2280</v>
      </c>
      <c r="J9" s="8">
        <f t="shared" si="0"/>
        <v>1</v>
      </c>
      <c r="K9" s="74">
        <f t="shared" si="3"/>
        <v>4560</v>
      </c>
      <c r="L9" s="77">
        <f t="shared" si="1"/>
        <v>2</v>
      </c>
    </row>
    <row r="10" spans="1:12" x14ac:dyDescent="0.25">
      <c r="A10" s="23" t="s">
        <v>112</v>
      </c>
      <c r="B10" s="23" t="s">
        <v>118</v>
      </c>
      <c r="C10" s="9">
        <v>15844</v>
      </c>
      <c r="D10" s="25" t="s">
        <v>279</v>
      </c>
      <c r="E10" s="30">
        <v>6</v>
      </c>
      <c r="F10" s="30">
        <v>45</v>
      </c>
      <c r="G10" s="51">
        <v>2412</v>
      </c>
      <c r="H10" s="57">
        <f>(G10/'Regional Inventory Distribution'!$B$24)*100</f>
        <v>0.37240095169132098</v>
      </c>
      <c r="I10" s="74">
        <f t="shared" si="2"/>
        <v>2280</v>
      </c>
      <c r="J10" s="8">
        <f t="shared" si="0"/>
        <v>1</v>
      </c>
      <c r="K10" s="74">
        <f t="shared" si="3"/>
        <v>6840</v>
      </c>
      <c r="L10" s="77">
        <f t="shared" si="1"/>
        <v>3</v>
      </c>
    </row>
    <row r="11" spans="1:12" x14ac:dyDescent="0.25">
      <c r="A11" s="27" t="s">
        <v>20</v>
      </c>
      <c r="B11" s="21"/>
      <c r="C11" s="28">
        <f t="shared" ref="C11" si="4">SUM(C3:C10)</f>
        <v>127727</v>
      </c>
      <c r="D11" s="32"/>
      <c r="E11" s="3">
        <f t="shared" ref="E11:J11" si="5">SUM(E3:E10)</f>
        <v>55</v>
      </c>
      <c r="F11" s="3">
        <f t="shared" si="5"/>
        <v>282</v>
      </c>
      <c r="G11" s="13">
        <f t="shared" si="5"/>
        <v>19169</v>
      </c>
      <c r="H11" s="60">
        <f t="shared" si="5"/>
        <v>2.9595994373843006</v>
      </c>
      <c r="I11" s="6">
        <f t="shared" si="5"/>
        <v>22320</v>
      </c>
      <c r="J11" s="6">
        <f t="shared" si="5"/>
        <v>9.7894736842105274</v>
      </c>
      <c r="K11" s="6">
        <f t="shared" ref="K11:L11" si="6">SUM(K3:K10)</f>
        <v>45600</v>
      </c>
      <c r="L11" s="6">
        <f t="shared" si="6"/>
        <v>20</v>
      </c>
    </row>
    <row r="12" spans="1:12" x14ac:dyDescent="0.25">
      <c r="G12" s="52"/>
      <c r="H12" s="52"/>
    </row>
    <row r="13" spans="1:12" x14ac:dyDescent="0.25">
      <c r="G13" s="52"/>
      <c r="H13" s="52"/>
      <c r="J13" s="106" t="s">
        <v>370</v>
      </c>
      <c r="K13" s="12">
        <f>ROUNDUP(SUM(J11)/12,0)</f>
        <v>1</v>
      </c>
    </row>
    <row r="14" spans="1:12" x14ac:dyDescent="0.25">
      <c r="G14" s="52"/>
      <c r="H14" s="52"/>
      <c r="J14" s="106" t="s">
        <v>371</v>
      </c>
      <c r="K14" s="12">
        <f>ROUNDUP(SUM(L11)/20,0)</f>
        <v>1</v>
      </c>
    </row>
    <row r="15" spans="1:12" x14ac:dyDescent="0.25">
      <c r="G15" s="52"/>
      <c r="H15" s="52"/>
      <c r="J15" s="106" t="s">
        <v>372</v>
      </c>
      <c r="K15" s="12">
        <f>SUM(K13:K14)</f>
        <v>2</v>
      </c>
    </row>
  </sheetData>
  <mergeCells count="1">
    <mergeCell ref="I1:L1"/>
  </mergeCells>
  <pageMargins left="0.7" right="0.7" top="0.75" bottom="0.75" header="0.3" footer="0.3"/>
  <pageSetup scale="78" orientation="landscape" r:id="rId1"/>
  <ignoredErrors>
    <ignoredError sqref="J3:J10 K3 K5:K7 K9:K10" 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5"/>
  <sheetViews>
    <sheetView workbookViewId="0">
      <selection activeCell="B23" sqref="B23"/>
    </sheetView>
  </sheetViews>
  <sheetFormatPr defaultRowHeight="15" x14ac:dyDescent="0.25"/>
  <cols>
    <col min="1" max="1" width="20.140625" customWidth="1"/>
    <col min="2" max="2" width="17.42578125" customWidth="1"/>
    <col min="3" max="3" width="11.140625" bestFit="1" customWidth="1"/>
    <col min="4" max="4" width="23.42578125" customWidth="1"/>
    <col min="5" max="6" width="9.140625" style="12"/>
    <col min="7" max="8" width="11.140625" customWidth="1"/>
    <col min="9" max="9" width="9.140625" style="12"/>
    <col min="10" max="10" width="9.5703125" style="53" customWidth="1"/>
    <col min="11" max="12" width="8.85546875" style="53"/>
  </cols>
  <sheetData>
    <row r="1" spans="1:12" s="19" customFormat="1" ht="45" customHeight="1" thickBot="1" x14ac:dyDescent="0.3">
      <c r="A1" s="19" t="s">
        <v>444</v>
      </c>
      <c r="B1" s="19" t="s">
        <v>443</v>
      </c>
      <c r="C1" s="19" t="s">
        <v>114</v>
      </c>
      <c r="D1" s="22"/>
      <c r="E1" s="17"/>
      <c r="F1" s="17"/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97"/>
      <c r="C2" s="95" t="s">
        <v>29</v>
      </c>
      <c r="D2" s="81" t="s">
        <v>179</v>
      </c>
      <c r="E2" s="82" t="s">
        <v>177</v>
      </c>
      <c r="F2" s="82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90" t="s">
        <v>11</v>
      </c>
      <c r="B3" s="90" t="s">
        <v>123</v>
      </c>
      <c r="C3" s="91">
        <v>37447</v>
      </c>
      <c r="D3" s="73" t="s">
        <v>284</v>
      </c>
      <c r="E3" s="74">
        <v>12</v>
      </c>
      <c r="F3" s="74">
        <v>106</v>
      </c>
      <c r="G3" s="71">
        <v>5466</v>
      </c>
      <c r="H3" s="76">
        <f>(G3/'Regional Inventory Distribution'!$B$24)*100</f>
        <v>0.84392354972834194</v>
      </c>
      <c r="I3" s="74">
        <f>MROUND(MROUND(800000*H3%,120),2280)</f>
        <v>6840</v>
      </c>
      <c r="J3" s="77">
        <f>I3/2280</f>
        <v>3</v>
      </c>
      <c r="K3" s="74">
        <f>MROUND(MROUND(1600000*H3%,120),2280)</f>
        <v>13680</v>
      </c>
      <c r="L3" s="77">
        <f>K3/2280</f>
        <v>6</v>
      </c>
    </row>
    <row r="4" spans="1:12" x14ac:dyDescent="0.25">
      <c r="A4" s="23" t="s">
        <v>11</v>
      </c>
      <c r="B4" s="23" t="s">
        <v>122</v>
      </c>
      <c r="C4" s="9">
        <v>23064</v>
      </c>
      <c r="D4" s="25" t="s">
        <v>285</v>
      </c>
      <c r="E4" s="6">
        <v>8</v>
      </c>
      <c r="F4" s="6">
        <v>53</v>
      </c>
      <c r="G4" s="13">
        <v>3419</v>
      </c>
      <c r="H4" s="56">
        <f>(G4/'Regional Inventory Distribution'!$B$24)*100</f>
        <v>0.52787680507156987</v>
      </c>
      <c r="I4" s="74">
        <f t="shared" ref="I4:I9" si="0">MROUND(MROUND(800000*H4%,120),2280)</f>
        <v>4560</v>
      </c>
      <c r="J4" s="77">
        <f t="shared" ref="J4:J9" si="1">I4/2280</f>
        <v>2</v>
      </c>
      <c r="K4" s="74">
        <f t="shared" ref="K4:K9" si="2">MROUND(MROUND(1600000*H4%,120),2280)</f>
        <v>9120</v>
      </c>
      <c r="L4" s="77">
        <f t="shared" ref="L4:L9" si="3">K4/2280</f>
        <v>4</v>
      </c>
    </row>
    <row r="5" spans="1:12" x14ac:dyDescent="0.25">
      <c r="A5" s="23" t="s">
        <v>11</v>
      </c>
      <c r="B5" s="23" t="s">
        <v>122</v>
      </c>
      <c r="C5" s="9"/>
      <c r="D5" s="25" t="s">
        <v>289</v>
      </c>
      <c r="E5" s="6">
        <v>2</v>
      </c>
      <c r="F5" s="6">
        <v>8</v>
      </c>
      <c r="G5" s="13">
        <v>736</v>
      </c>
      <c r="H5" s="56">
        <f>(G5/'Regional Inventory Distribution'!$B$24)*100</f>
        <v>0.1136347845956933</v>
      </c>
      <c r="I5" s="74">
        <v>840</v>
      </c>
      <c r="J5" s="77">
        <f t="shared" si="1"/>
        <v>0.36842105263157893</v>
      </c>
      <c r="K5" s="74">
        <v>2280</v>
      </c>
      <c r="L5" s="77">
        <f t="shared" si="3"/>
        <v>1</v>
      </c>
    </row>
    <row r="6" spans="1:12" x14ac:dyDescent="0.25">
      <c r="A6" s="23" t="s">
        <v>11</v>
      </c>
      <c r="B6" s="23" t="s">
        <v>121</v>
      </c>
      <c r="C6" s="9">
        <v>12783</v>
      </c>
      <c r="D6" s="25" t="s">
        <v>286</v>
      </c>
      <c r="E6" s="6">
        <v>5</v>
      </c>
      <c r="F6" s="6">
        <v>56</v>
      </c>
      <c r="G6" s="13">
        <v>1906</v>
      </c>
      <c r="H6" s="56">
        <f>(G6/'Regional Inventory Distribution'!$B$24)*100</f>
        <v>0.29427703728178184</v>
      </c>
      <c r="I6" s="74">
        <f t="shared" si="0"/>
        <v>2280</v>
      </c>
      <c r="J6" s="77">
        <f t="shared" si="1"/>
        <v>1</v>
      </c>
      <c r="K6" s="74">
        <f t="shared" si="2"/>
        <v>4560</v>
      </c>
      <c r="L6" s="77">
        <f t="shared" si="3"/>
        <v>2</v>
      </c>
    </row>
    <row r="7" spans="1:12" x14ac:dyDescent="0.25">
      <c r="A7" s="23" t="s">
        <v>11</v>
      </c>
      <c r="B7" s="23" t="s">
        <v>120</v>
      </c>
      <c r="C7" s="9">
        <v>12175</v>
      </c>
      <c r="D7" s="25" t="s">
        <v>287</v>
      </c>
      <c r="E7" s="6">
        <v>5</v>
      </c>
      <c r="F7" s="6">
        <v>26</v>
      </c>
      <c r="G7" s="13">
        <v>1727</v>
      </c>
      <c r="H7" s="56">
        <f>(G7/'Regional Inventory Distribution'!$B$24)*100</f>
        <v>0.26664031657168796</v>
      </c>
      <c r="I7" s="74">
        <f t="shared" si="0"/>
        <v>2280</v>
      </c>
      <c r="J7" s="77">
        <f t="shared" si="1"/>
        <v>1</v>
      </c>
      <c r="K7" s="74">
        <f t="shared" si="2"/>
        <v>4560</v>
      </c>
      <c r="L7" s="77">
        <f t="shared" si="3"/>
        <v>2</v>
      </c>
    </row>
    <row r="8" spans="1:12" x14ac:dyDescent="0.25">
      <c r="A8" s="23" t="s">
        <v>11</v>
      </c>
      <c r="B8" s="23" t="s">
        <v>119</v>
      </c>
      <c r="C8" s="9"/>
      <c r="D8" s="25" t="s">
        <v>290</v>
      </c>
      <c r="E8" s="6">
        <v>2</v>
      </c>
      <c r="F8" s="6">
        <v>19</v>
      </c>
      <c r="G8" s="13">
        <v>1145</v>
      </c>
      <c r="H8" s="56">
        <f>(G8/'Regional Inventory Distribution'!$B$24)*100</f>
        <v>0.17678237549194134</v>
      </c>
      <c r="I8" s="74">
        <f t="shared" si="0"/>
        <v>2280</v>
      </c>
      <c r="J8" s="77">
        <f t="shared" si="1"/>
        <v>1</v>
      </c>
      <c r="K8" s="74">
        <f t="shared" si="2"/>
        <v>2280</v>
      </c>
      <c r="L8" s="77">
        <f t="shared" si="3"/>
        <v>1</v>
      </c>
    </row>
    <row r="9" spans="1:12" x14ac:dyDescent="0.25">
      <c r="A9" s="23" t="s">
        <v>11</v>
      </c>
      <c r="B9" s="23" t="s">
        <v>119</v>
      </c>
      <c r="C9" s="9">
        <v>61586</v>
      </c>
      <c r="D9" s="25" t="s">
        <v>288</v>
      </c>
      <c r="E9" s="30">
        <v>19</v>
      </c>
      <c r="F9" s="30">
        <v>196</v>
      </c>
      <c r="G9" s="51">
        <v>7807</v>
      </c>
      <c r="H9" s="57">
        <f>(G9/'Regional Inventory Distribution'!$B$24)*100</f>
        <v>1.2053624501882849</v>
      </c>
      <c r="I9" s="74">
        <f t="shared" si="0"/>
        <v>9120</v>
      </c>
      <c r="J9" s="77">
        <f t="shared" si="1"/>
        <v>4</v>
      </c>
      <c r="K9" s="74">
        <f t="shared" si="2"/>
        <v>18240</v>
      </c>
      <c r="L9" s="77">
        <f t="shared" si="3"/>
        <v>8</v>
      </c>
    </row>
    <row r="10" spans="1:12" x14ac:dyDescent="0.25">
      <c r="A10" s="27" t="s">
        <v>20</v>
      </c>
      <c r="B10" s="21"/>
      <c r="C10" s="9">
        <f>SUM(C3:C9)</f>
        <v>147055</v>
      </c>
      <c r="D10" s="32"/>
      <c r="E10" s="3">
        <f t="shared" ref="E10:J10" si="4">SUM(E3:E9)</f>
        <v>53</v>
      </c>
      <c r="F10" s="3">
        <f t="shared" si="4"/>
        <v>464</v>
      </c>
      <c r="G10" s="13">
        <f t="shared" si="4"/>
        <v>22206</v>
      </c>
      <c r="H10" s="60">
        <f t="shared" si="4"/>
        <v>3.4284973189293013</v>
      </c>
      <c r="I10" s="6">
        <f t="shared" si="4"/>
        <v>28200</v>
      </c>
      <c r="J10" s="6">
        <f t="shared" si="4"/>
        <v>12.368421052631579</v>
      </c>
      <c r="K10" s="6">
        <f t="shared" ref="K10:L10" si="5">SUM(K3:K9)</f>
        <v>54720</v>
      </c>
      <c r="L10" s="6">
        <f t="shared" si="5"/>
        <v>24</v>
      </c>
    </row>
    <row r="11" spans="1:12" x14ac:dyDescent="0.25">
      <c r="D11" s="31"/>
      <c r="G11" s="52"/>
      <c r="I11" s="53"/>
    </row>
    <row r="12" spans="1:12" x14ac:dyDescent="0.25">
      <c r="G12" s="52"/>
      <c r="H12" s="52"/>
      <c r="J12" s="106" t="s">
        <v>370</v>
      </c>
      <c r="K12" s="12">
        <f>ROUNDUP(SUM(J10)/12,0)</f>
        <v>2</v>
      </c>
    </row>
    <row r="13" spans="1:12" x14ac:dyDescent="0.25">
      <c r="G13" s="52"/>
      <c r="H13" s="52"/>
      <c r="J13" s="106" t="s">
        <v>371</v>
      </c>
      <c r="K13" s="12">
        <f>ROUNDUP(SUM(L10)/20,0)</f>
        <v>2</v>
      </c>
    </row>
    <row r="14" spans="1:12" x14ac:dyDescent="0.25">
      <c r="G14" s="52"/>
      <c r="H14" s="52"/>
      <c r="J14" s="106" t="s">
        <v>372</v>
      </c>
      <c r="K14" s="12">
        <f>SUM(K12:K13)</f>
        <v>4</v>
      </c>
    </row>
    <row r="15" spans="1:12" x14ac:dyDescent="0.25">
      <c r="G15" s="11"/>
      <c r="H15" s="11"/>
    </row>
  </sheetData>
  <mergeCells count="1">
    <mergeCell ref="I1:L1"/>
  </mergeCells>
  <pageMargins left="0.7" right="0.7" top="0.75" bottom="0.75" header="0.3" footer="0.3"/>
  <pageSetup scale="61" orientation="landscape" r:id="rId1"/>
  <ignoredErrors>
    <ignoredError sqref="K3:K4 K6:K9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19"/>
  <sheetViews>
    <sheetView workbookViewId="0">
      <selection activeCell="K14" sqref="K14"/>
    </sheetView>
  </sheetViews>
  <sheetFormatPr defaultRowHeight="15" x14ac:dyDescent="0.25"/>
  <cols>
    <col min="1" max="1" width="16.5703125" customWidth="1"/>
    <col min="2" max="2" width="12.42578125" customWidth="1"/>
    <col min="3" max="3" width="15.140625" customWidth="1"/>
    <col min="4" max="4" width="18.85546875" customWidth="1"/>
    <col min="5" max="6" width="9.140625" style="12"/>
    <col min="7" max="8" width="11.5703125" customWidth="1"/>
    <col min="9" max="9" width="9.140625" style="12"/>
    <col min="10" max="10" width="9.5703125" style="53" customWidth="1"/>
    <col min="11" max="12" width="8.85546875" style="53"/>
  </cols>
  <sheetData>
    <row r="1" spans="1:12" ht="14.45" customHeight="1" x14ac:dyDescent="0.25"/>
    <row r="2" spans="1:12" s="19" customFormat="1" ht="43.35" customHeight="1" thickBot="1" x14ac:dyDescent="0.3">
      <c r="A2" s="19" t="s">
        <v>124</v>
      </c>
      <c r="B2" s="19" t="s">
        <v>125</v>
      </c>
      <c r="C2" s="19" t="s">
        <v>126</v>
      </c>
      <c r="D2" s="22"/>
      <c r="E2" s="17"/>
      <c r="F2" s="17"/>
      <c r="G2"/>
      <c r="H2"/>
      <c r="I2" s="128" t="s">
        <v>369</v>
      </c>
      <c r="J2" s="128"/>
      <c r="K2" s="128"/>
      <c r="L2" s="128"/>
    </row>
    <row r="3" spans="1:12" s="22" customFormat="1" ht="60.75" thickBot="1" x14ac:dyDescent="0.3">
      <c r="A3" s="94"/>
      <c r="B3" s="97"/>
      <c r="C3" s="95" t="s">
        <v>29</v>
      </c>
      <c r="D3" s="81" t="s">
        <v>179</v>
      </c>
      <c r="E3" s="82" t="s">
        <v>177</v>
      </c>
      <c r="F3" s="83" t="s">
        <v>178</v>
      </c>
      <c r="G3" s="79" t="s">
        <v>355</v>
      </c>
      <c r="H3" s="99" t="s">
        <v>359</v>
      </c>
      <c r="I3" s="82" t="s">
        <v>361</v>
      </c>
      <c r="J3" s="85" t="s">
        <v>367</v>
      </c>
      <c r="K3" s="83" t="s">
        <v>366</v>
      </c>
      <c r="L3" s="107" t="s">
        <v>368</v>
      </c>
    </row>
    <row r="4" spans="1:12" x14ac:dyDescent="0.25">
      <c r="A4" s="90" t="s">
        <v>12</v>
      </c>
      <c r="B4" s="90" t="s">
        <v>127</v>
      </c>
      <c r="C4" s="91">
        <v>13276</v>
      </c>
      <c r="D4" s="73" t="s">
        <v>297</v>
      </c>
      <c r="E4" s="74">
        <v>7</v>
      </c>
      <c r="F4" s="75">
        <v>44</v>
      </c>
      <c r="G4" s="71">
        <v>1768</v>
      </c>
      <c r="H4" s="76">
        <f>(G4/'Regional Inventory Distribution'!$B$24)*100</f>
        <v>0.27297051517008936</v>
      </c>
      <c r="I4" s="74">
        <f>MROUND(MROUND(800000*H4%,120),2280)</f>
        <v>2280</v>
      </c>
      <c r="J4" s="77">
        <f>I4/2280</f>
        <v>1</v>
      </c>
      <c r="K4" s="74">
        <f>MROUND(MROUND(1600000*H4%,120),2280)</f>
        <v>4560</v>
      </c>
      <c r="L4" s="77">
        <f>K4/2280</f>
        <v>2</v>
      </c>
    </row>
    <row r="5" spans="1:12" x14ac:dyDescent="0.25">
      <c r="A5" s="23" t="s">
        <v>12</v>
      </c>
      <c r="B5" s="23" t="s">
        <v>127</v>
      </c>
      <c r="C5" s="9"/>
      <c r="D5" s="25" t="s">
        <v>299</v>
      </c>
      <c r="E5" s="6">
        <v>1</v>
      </c>
      <c r="F5" s="47">
        <v>4</v>
      </c>
      <c r="G5" s="13">
        <v>1899</v>
      </c>
      <c r="H5" s="56">
        <f>(G5/'Regional Inventory Distribution'!$B$24)*100</f>
        <v>0.29319627166742063</v>
      </c>
      <c r="I5" s="74">
        <f t="shared" ref="I5:I14" si="0">MROUND(MROUND(800000*H5%,120),2280)</f>
        <v>2280</v>
      </c>
      <c r="J5" s="8">
        <f t="shared" ref="J5:J14" si="1">I5/2280</f>
        <v>1</v>
      </c>
      <c r="K5" s="74">
        <f t="shared" ref="K5:K14" si="2">MROUND(MROUND(1600000*H5%,120),2280)</f>
        <v>4560</v>
      </c>
      <c r="L5" s="77">
        <f t="shared" ref="L5:L14" si="3">K5/2280</f>
        <v>2</v>
      </c>
    </row>
    <row r="6" spans="1:12" x14ac:dyDescent="0.25">
      <c r="A6" s="23" t="s">
        <v>12</v>
      </c>
      <c r="B6" s="23" t="s">
        <v>128</v>
      </c>
      <c r="C6" s="9">
        <v>15690</v>
      </c>
      <c r="D6" s="25" t="s">
        <v>291</v>
      </c>
      <c r="E6" s="6">
        <v>7</v>
      </c>
      <c r="F6" s="47">
        <v>49</v>
      </c>
      <c r="G6" s="13">
        <v>2166</v>
      </c>
      <c r="H6" s="56">
        <f>(G6/'Regional Inventory Distribution'!$B$24)*100</f>
        <v>0.33441976010091262</v>
      </c>
      <c r="I6" s="74">
        <f t="shared" si="0"/>
        <v>2280</v>
      </c>
      <c r="J6" s="8">
        <f t="shared" si="1"/>
        <v>1</v>
      </c>
      <c r="K6" s="74">
        <f t="shared" si="2"/>
        <v>4560</v>
      </c>
      <c r="L6" s="77">
        <f t="shared" si="3"/>
        <v>2</v>
      </c>
    </row>
    <row r="7" spans="1:12" x14ac:dyDescent="0.25">
      <c r="A7" s="23" t="s">
        <v>12</v>
      </c>
      <c r="B7" s="23" t="s">
        <v>129</v>
      </c>
      <c r="C7" s="9">
        <v>6717</v>
      </c>
      <c r="D7" s="25" t="s">
        <v>292</v>
      </c>
      <c r="E7" s="6">
        <v>2</v>
      </c>
      <c r="F7" s="47">
        <v>22</v>
      </c>
      <c r="G7" s="13">
        <v>877</v>
      </c>
      <c r="H7" s="56">
        <f>(G7/'Regional Inventory Distribution'!$B$24)*100</f>
        <v>0.13540449197068347</v>
      </c>
      <c r="I7" s="74">
        <v>960</v>
      </c>
      <c r="J7" s="8">
        <f t="shared" si="1"/>
        <v>0.42105263157894735</v>
      </c>
      <c r="K7" s="74">
        <v>2280</v>
      </c>
      <c r="L7" s="77">
        <f t="shared" si="3"/>
        <v>1</v>
      </c>
    </row>
    <row r="8" spans="1:12" x14ac:dyDescent="0.25">
      <c r="A8" s="23" t="s">
        <v>12</v>
      </c>
      <c r="B8" s="23" t="s">
        <v>130</v>
      </c>
      <c r="C8" s="9">
        <v>10648</v>
      </c>
      <c r="D8" s="25" t="s">
        <v>298</v>
      </c>
      <c r="E8" s="6">
        <v>5</v>
      </c>
      <c r="F8" s="47">
        <v>44</v>
      </c>
      <c r="G8" s="13">
        <v>1600</v>
      </c>
      <c r="H8" s="56">
        <f>(G8/'Regional Inventory Distribution'!$B$24)*100</f>
        <v>0.24703214042542024</v>
      </c>
      <c r="I8" s="74">
        <f t="shared" si="0"/>
        <v>2280</v>
      </c>
      <c r="J8" s="8">
        <f t="shared" si="1"/>
        <v>1</v>
      </c>
      <c r="K8" s="74">
        <f t="shared" si="2"/>
        <v>4560</v>
      </c>
      <c r="L8" s="77">
        <f t="shared" si="3"/>
        <v>2</v>
      </c>
    </row>
    <row r="9" spans="1:12" x14ac:dyDescent="0.25">
      <c r="A9" s="23" t="s">
        <v>12</v>
      </c>
      <c r="B9" s="23" t="s">
        <v>131</v>
      </c>
      <c r="C9" s="9">
        <v>23011</v>
      </c>
      <c r="D9" s="25" t="s">
        <v>293</v>
      </c>
      <c r="E9" s="6">
        <v>10</v>
      </c>
      <c r="F9" s="47">
        <v>65</v>
      </c>
      <c r="G9" s="13">
        <v>2869</v>
      </c>
      <c r="H9" s="56">
        <f>(G9/'Regional Inventory Distribution'!$B$24)*100</f>
        <v>0.44295950680033164</v>
      </c>
      <c r="I9" s="74">
        <f t="shared" si="0"/>
        <v>4560</v>
      </c>
      <c r="J9" s="8">
        <f t="shared" si="1"/>
        <v>2</v>
      </c>
      <c r="K9" s="74">
        <f t="shared" si="2"/>
        <v>6840</v>
      </c>
      <c r="L9" s="77">
        <f t="shared" si="3"/>
        <v>3</v>
      </c>
    </row>
    <row r="10" spans="1:12" x14ac:dyDescent="0.25">
      <c r="A10" s="23" t="s">
        <v>12</v>
      </c>
      <c r="B10" s="23" t="s">
        <v>131</v>
      </c>
      <c r="C10" s="9"/>
      <c r="D10" s="25" t="s">
        <v>300</v>
      </c>
      <c r="E10" s="6">
        <v>1</v>
      </c>
      <c r="F10" s="47">
        <v>10</v>
      </c>
      <c r="G10" s="13">
        <v>398</v>
      </c>
      <c r="H10" s="56">
        <f>(G10/'Regional Inventory Distribution'!$B$24)*100</f>
        <v>6.144924493082328E-2</v>
      </c>
      <c r="I10" s="74">
        <v>480</v>
      </c>
      <c r="J10" s="8">
        <f t="shared" si="1"/>
        <v>0.21052631578947367</v>
      </c>
      <c r="K10" s="74">
        <v>2280</v>
      </c>
      <c r="L10" s="77">
        <f t="shared" si="3"/>
        <v>1</v>
      </c>
    </row>
    <row r="11" spans="1:12" x14ac:dyDescent="0.25">
      <c r="A11" s="23" t="s">
        <v>12</v>
      </c>
      <c r="B11" s="23" t="s">
        <v>132</v>
      </c>
      <c r="C11" s="9">
        <v>4497</v>
      </c>
      <c r="D11" s="25" t="s">
        <v>294</v>
      </c>
      <c r="E11" s="6">
        <v>2</v>
      </c>
      <c r="F11" s="47">
        <v>22</v>
      </c>
      <c r="G11" s="13">
        <v>702</v>
      </c>
      <c r="H11" s="56">
        <f>(G11/'Regional Inventory Distribution'!$B$24)*100</f>
        <v>0.10838535161165314</v>
      </c>
      <c r="I11" s="74">
        <v>720</v>
      </c>
      <c r="J11" s="8">
        <f t="shared" si="1"/>
        <v>0.31578947368421051</v>
      </c>
      <c r="K11" s="74">
        <v>2280</v>
      </c>
      <c r="L11" s="77">
        <f t="shared" si="3"/>
        <v>1</v>
      </c>
    </row>
    <row r="12" spans="1:12" x14ac:dyDescent="0.25">
      <c r="A12" s="23" t="s">
        <v>12</v>
      </c>
      <c r="B12" s="23" t="s">
        <v>133</v>
      </c>
      <c r="C12" s="9">
        <v>27329</v>
      </c>
      <c r="D12" s="25" t="s">
        <v>295</v>
      </c>
      <c r="E12" s="6">
        <v>11</v>
      </c>
      <c r="F12" s="47">
        <v>76</v>
      </c>
      <c r="G12" s="13">
        <v>3688</v>
      </c>
      <c r="H12" s="56">
        <f>(G12/'Regional Inventory Distribution'!$B$24)*100</f>
        <v>0.56940908368059362</v>
      </c>
      <c r="I12" s="74">
        <f t="shared" si="0"/>
        <v>4560</v>
      </c>
      <c r="J12" s="8">
        <f t="shared" si="1"/>
        <v>2</v>
      </c>
      <c r="K12" s="74">
        <f t="shared" si="2"/>
        <v>9120</v>
      </c>
      <c r="L12" s="77">
        <f t="shared" si="3"/>
        <v>4</v>
      </c>
    </row>
    <row r="13" spans="1:12" x14ac:dyDescent="0.25">
      <c r="A13" s="23" t="s">
        <v>12</v>
      </c>
      <c r="B13" s="23" t="s">
        <v>133</v>
      </c>
      <c r="C13" s="9"/>
      <c r="D13" s="25" t="s">
        <v>301</v>
      </c>
      <c r="E13" s="30">
        <v>3</v>
      </c>
      <c r="F13" s="48">
        <v>12</v>
      </c>
      <c r="G13" s="13">
        <v>925</v>
      </c>
      <c r="H13" s="56">
        <f>(G13/'Regional Inventory Distribution'!$B$24)*100</f>
        <v>0.14281545618344607</v>
      </c>
      <c r="I13" s="74">
        <v>1080</v>
      </c>
      <c r="J13" s="8">
        <f t="shared" si="1"/>
        <v>0.47368421052631576</v>
      </c>
      <c r="K13" s="74">
        <v>2280</v>
      </c>
      <c r="L13" s="77">
        <f t="shared" si="3"/>
        <v>1</v>
      </c>
    </row>
    <row r="14" spans="1:12" x14ac:dyDescent="0.25">
      <c r="A14" s="23" t="s">
        <v>12</v>
      </c>
      <c r="B14" s="23" t="s">
        <v>134</v>
      </c>
      <c r="C14" s="9">
        <v>7251</v>
      </c>
      <c r="D14" s="25" t="s">
        <v>296</v>
      </c>
      <c r="E14" s="30">
        <v>7</v>
      </c>
      <c r="F14" s="48">
        <v>29</v>
      </c>
      <c r="G14" s="51">
        <v>1205</v>
      </c>
      <c r="H14" s="57">
        <f>(G14/'Regional Inventory Distribution'!$B$24)*100</f>
        <v>0.18604608075789458</v>
      </c>
      <c r="I14" s="74">
        <f t="shared" si="0"/>
        <v>2280</v>
      </c>
      <c r="J14" s="8">
        <f t="shared" si="1"/>
        <v>1</v>
      </c>
      <c r="K14" s="74">
        <f t="shared" si="2"/>
        <v>2280</v>
      </c>
      <c r="L14" s="77">
        <f t="shared" si="3"/>
        <v>1</v>
      </c>
    </row>
    <row r="15" spans="1:12" x14ac:dyDescent="0.25">
      <c r="A15" s="27" t="s">
        <v>20</v>
      </c>
      <c r="B15" s="8"/>
      <c r="C15" s="9">
        <f>SUM(C4:C14)</f>
        <v>108419</v>
      </c>
      <c r="E15" s="3">
        <f t="shared" ref="E15:J15" si="4">SUM(E4:E14)</f>
        <v>56</v>
      </c>
      <c r="F15" s="3">
        <f t="shared" si="4"/>
        <v>377</v>
      </c>
      <c r="G15" s="13">
        <f t="shared" si="4"/>
        <v>18097</v>
      </c>
      <c r="H15" s="60">
        <f t="shared" si="4"/>
        <v>2.7940879032992689</v>
      </c>
      <c r="I15" s="6">
        <f t="shared" si="4"/>
        <v>23760</v>
      </c>
      <c r="J15" s="6">
        <f t="shared" si="4"/>
        <v>10.421052631578945</v>
      </c>
      <c r="K15" s="6">
        <f t="shared" ref="K15:L15" si="5">SUM(K4:K14)</f>
        <v>45600</v>
      </c>
      <c r="L15" s="6">
        <f t="shared" si="5"/>
        <v>20</v>
      </c>
    </row>
    <row r="17" spans="10:11" x14ac:dyDescent="0.25">
      <c r="J17" s="106" t="s">
        <v>370</v>
      </c>
      <c r="K17" s="12">
        <f>ROUNDUP(SUM(J15)/12,0)</f>
        <v>1</v>
      </c>
    </row>
    <row r="18" spans="10:11" x14ac:dyDescent="0.25">
      <c r="J18" s="106" t="s">
        <v>371</v>
      </c>
      <c r="K18" s="12">
        <f>ROUNDUP(SUM(L15)/20,0)</f>
        <v>1</v>
      </c>
    </row>
    <row r="19" spans="10:11" x14ac:dyDescent="0.25">
      <c r="J19" s="106" t="s">
        <v>372</v>
      </c>
      <c r="K19" s="12">
        <f>SUM(K17:K18)</f>
        <v>2</v>
      </c>
    </row>
  </sheetData>
  <mergeCells count="1">
    <mergeCell ref="I2:L2"/>
  </mergeCells>
  <phoneticPr fontId="5" type="noConversion"/>
  <pageMargins left="0.7" right="0.7" top="0.75" bottom="0.75" header="0.3" footer="0.3"/>
  <pageSetup scale="74" orientation="landscape" r:id="rId1"/>
  <ignoredErrors>
    <ignoredError sqref="J4:J14 K4:K6 K12 K8:K9 K14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2"/>
  <sheetViews>
    <sheetView workbookViewId="0">
      <selection activeCell="L21" sqref="L21"/>
    </sheetView>
  </sheetViews>
  <sheetFormatPr defaultRowHeight="15" x14ac:dyDescent="0.25"/>
  <cols>
    <col min="2" max="2" width="14" customWidth="1"/>
    <col min="3" max="3" width="12.5703125" bestFit="1" customWidth="1"/>
    <col min="4" max="4" width="26.5703125" customWidth="1"/>
    <col min="5" max="6" width="9.140625" style="12"/>
    <col min="7" max="8" width="11.140625" customWidth="1"/>
    <col min="9" max="9" width="9.140625" style="12"/>
    <col min="10" max="10" width="9.5703125" style="53" customWidth="1"/>
    <col min="11" max="12" width="8.85546875" style="53"/>
  </cols>
  <sheetData>
    <row r="1" spans="1:12" s="19" customFormat="1" ht="75.75" thickBot="1" x14ac:dyDescent="0.3">
      <c r="A1" s="98" t="s">
        <v>135</v>
      </c>
      <c r="B1" s="98" t="s">
        <v>136</v>
      </c>
      <c r="C1" s="98" t="s">
        <v>137</v>
      </c>
      <c r="D1" s="22"/>
      <c r="E1" s="17"/>
      <c r="F1" s="17"/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97"/>
      <c r="C2" s="95" t="s">
        <v>29</v>
      </c>
      <c r="D2" s="81" t="s">
        <v>179</v>
      </c>
      <c r="E2" s="82" t="s">
        <v>177</v>
      </c>
      <c r="F2" s="83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90" t="s">
        <v>13</v>
      </c>
      <c r="B3" s="90" t="s">
        <v>138</v>
      </c>
      <c r="C3" s="91">
        <v>27469</v>
      </c>
      <c r="D3" s="73" t="s">
        <v>302</v>
      </c>
      <c r="E3" s="74">
        <v>8</v>
      </c>
      <c r="F3" s="75">
        <v>69</v>
      </c>
      <c r="G3" s="71">
        <v>2435</v>
      </c>
      <c r="H3" s="76">
        <f>(G3/'Regional Inventory Distribution'!$B$24)*100</f>
        <v>0.37595203870993638</v>
      </c>
      <c r="I3" s="74">
        <f>MROUND(MROUND(800000*H3%,120),2280)</f>
        <v>2280</v>
      </c>
      <c r="J3" s="77">
        <f>I3/2280</f>
        <v>1</v>
      </c>
      <c r="K3" s="74">
        <f>MROUND(MROUND(1600000*H3%,120),2280)</f>
        <v>6840</v>
      </c>
      <c r="L3" s="77">
        <f>K3/2280</f>
        <v>3</v>
      </c>
    </row>
    <row r="4" spans="1:12" x14ac:dyDescent="0.25">
      <c r="A4" s="23" t="s">
        <v>13</v>
      </c>
      <c r="B4" s="23" t="s">
        <v>138</v>
      </c>
      <c r="C4" s="9"/>
      <c r="D4" s="25" t="s">
        <v>310</v>
      </c>
      <c r="E4" s="6">
        <v>1</v>
      </c>
      <c r="F4" s="47">
        <v>6</v>
      </c>
      <c r="G4" s="13">
        <v>557</v>
      </c>
      <c r="H4" s="56">
        <f>(G4/'Regional Inventory Distribution'!$B$24)*100</f>
        <v>8.5998063885599413E-2</v>
      </c>
      <c r="I4" s="74">
        <v>600</v>
      </c>
      <c r="J4" s="8">
        <f t="shared" ref="J4:J17" si="0">I4/2280</f>
        <v>0.26315789473684209</v>
      </c>
      <c r="K4" s="74">
        <v>2280</v>
      </c>
      <c r="L4" s="77">
        <f t="shared" ref="L4:L17" si="1">K4/2280</f>
        <v>1</v>
      </c>
    </row>
    <row r="5" spans="1:12" x14ac:dyDescent="0.25">
      <c r="A5" s="23" t="s">
        <v>13</v>
      </c>
      <c r="B5" s="23" t="s">
        <v>138</v>
      </c>
      <c r="C5" s="9"/>
      <c r="D5" s="25" t="s">
        <v>311</v>
      </c>
      <c r="E5" s="6">
        <v>4</v>
      </c>
      <c r="F5" s="47">
        <v>17</v>
      </c>
      <c r="G5" s="13">
        <v>1085</v>
      </c>
      <c r="H5" s="56">
        <f>(G5/'Regional Inventory Distribution'!$B$24)*100</f>
        <v>0.1675186702259881</v>
      </c>
      <c r="I5" s="74">
        <f t="shared" ref="I5:I17" si="2">MROUND(MROUND(800000*H5%,120),2280)</f>
        <v>2280</v>
      </c>
      <c r="J5" s="8">
        <f t="shared" si="0"/>
        <v>1</v>
      </c>
      <c r="K5" s="74">
        <f t="shared" ref="K5:K17" si="3">MROUND(MROUND(1600000*H5%,120),2280)</f>
        <v>2280</v>
      </c>
      <c r="L5" s="77">
        <f t="shared" si="1"/>
        <v>1</v>
      </c>
    </row>
    <row r="6" spans="1:12" x14ac:dyDescent="0.25">
      <c r="A6" s="23" t="s">
        <v>13</v>
      </c>
      <c r="B6" s="23" t="s">
        <v>139</v>
      </c>
      <c r="C6" s="9">
        <v>20866</v>
      </c>
      <c r="D6" s="25" t="s">
        <v>303</v>
      </c>
      <c r="E6" s="6">
        <v>10</v>
      </c>
      <c r="F6" s="47">
        <v>77</v>
      </c>
      <c r="G6" s="13">
        <v>3024</v>
      </c>
      <c r="H6" s="56">
        <f>(G6/'Regional Inventory Distribution'!$B$24)*100</f>
        <v>0.46689074540404424</v>
      </c>
      <c r="I6" s="74">
        <f t="shared" si="2"/>
        <v>4560</v>
      </c>
      <c r="J6" s="8">
        <f t="shared" si="0"/>
        <v>2</v>
      </c>
      <c r="K6" s="74">
        <f t="shared" si="3"/>
        <v>6840</v>
      </c>
      <c r="L6" s="77">
        <f t="shared" si="1"/>
        <v>3</v>
      </c>
    </row>
    <row r="7" spans="1:12" x14ac:dyDescent="0.25">
      <c r="A7" s="23" t="s">
        <v>13</v>
      </c>
      <c r="B7" s="23" t="s">
        <v>140</v>
      </c>
      <c r="C7" s="9">
        <v>27548</v>
      </c>
      <c r="D7" s="25" t="s">
        <v>304</v>
      </c>
      <c r="E7" s="6">
        <v>9</v>
      </c>
      <c r="F7" s="47">
        <v>95</v>
      </c>
      <c r="G7" s="13">
        <v>3682</v>
      </c>
      <c r="H7" s="56">
        <f>(G7/'Regional Inventory Distribution'!$B$24)*100</f>
        <v>0.56848271315399823</v>
      </c>
      <c r="I7" s="74">
        <f t="shared" si="2"/>
        <v>4560</v>
      </c>
      <c r="J7" s="8">
        <f t="shared" si="0"/>
        <v>2</v>
      </c>
      <c r="K7" s="74">
        <f t="shared" si="3"/>
        <v>9120</v>
      </c>
      <c r="L7" s="77">
        <f t="shared" si="1"/>
        <v>4</v>
      </c>
    </row>
    <row r="8" spans="1:12" x14ac:dyDescent="0.25">
      <c r="A8" s="23" t="s">
        <v>13</v>
      </c>
      <c r="B8" s="23" t="s">
        <v>140</v>
      </c>
      <c r="C8" s="9"/>
      <c r="D8" s="25" t="s">
        <v>312</v>
      </c>
      <c r="E8" s="6">
        <v>3</v>
      </c>
      <c r="F8" s="47">
        <v>7</v>
      </c>
      <c r="G8" s="13">
        <v>601</v>
      </c>
      <c r="H8" s="56">
        <f>(G8/'Regional Inventory Distribution'!$B$24)*100</f>
        <v>9.2791447747298472E-2</v>
      </c>
      <c r="I8" s="74">
        <v>600</v>
      </c>
      <c r="J8" s="8">
        <f t="shared" si="0"/>
        <v>0.26315789473684209</v>
      </c>
      <c r="K8" s="74">
        <v>2280</v>
      </c>
      <c r="L8" s="77">
        <f t="shared" si="1"/>
        <v>1</v>
      </c>
    </row>
    <row r="9" spans="1:12" x14ac:dyDescent="0.25">
      <c r="A9" s="23" t="s">
        <v>13</v>
      </c>
      <c r="B9" s="23" t="s">
        <v>141</v>
      </c>
      <c r="C9" s="9">
        <v>13369</v>
      </c>
      <c r="D9" s="25" t="s">
        <v>305</v>
      </c>
      <c r="E9" s="6">
        <v>8</v>
      </c>
      <c r="F9" s="47">
        <v>49</v>
      </c>
      <c r="G9" s="13">
        <v>1899</v>
      </c>
      <c r="H9" s="56">
        <f>(G9/'Regional Inventory Distribution'!$B$24)*100</f>
        <v>0.29319627166742063</v>
      </c>
      <c r="I9" s="74">
        <f t="shared" si="2"/>
        <v>2280</v>
      </c>
      <c r="J9" s="8">
        <f t="shared" si="0"/>
        <v>1</v>
      </c>
      <c r="K9" s="74">
        <f t="shared" si="3"/>
        <v>4560</v>
      </c>
      <c r="L9" s="77">
        <f t="shared" si="1"/>
        <v>2</v>
      </c>
    </row>
    <row r="10" spans="1:12" x14ac:dyDescent="0.25">
      <c r="A10" s="23" t="s">
        <v>13</v>
      </c>
      <c r="B10" s="23" t="s">
        <v>142</v>
      </c>
      <c r="C10" s="9">
        <v>31424</v>
      </c>
      <c r="D10" s="25" t="s">
        <v>306</v>
      </c>
      <c r="E10" s="6">
        <v>13</v>
      </c>
      <c r="F10" s="47">
        <v>76</v>
      </c>
      <c r="G10" s="13">
        <v>4029</v>
      </c>
      <c r="H10" s="56">
        <f>(G10/'Regional Inventory Distribution'!$B$24)*100</f>
        <v>0.62205780860876125</v>
      </c>
      <c r="I10" s="74">
        <f t="shared" si="2"/>
        <v>4560</v>
      </c>
      <c r="J10" s="8">
        <f t="shared" si="0"/>
        <v>2</v>
      </c>
      <c r="K10" s="74">
        <f t="shared" si="3"/>
        <v>9120</v>
      </c>
      <c r="L10" s="77">
        <f t="shared" si="1"/>
        <v>4</v>
      </c>
    </row>
    <row r="11" spans="1:12" x14ac:dyDescent="0.25">
      <c r="A11" s="23" t="s">
        <v>13</v>
      </c>
      <c r="B11" s="23" t="s">
        <v>142</v>
      </c>
      <c r="C11" s="9"/>
      <c r="D11" s="25" t="s">
        <v>313</v>
      </c>
      <c r="E11" s="6">
        <v>1</v>
      </c>
      <c r="F11" s="47">
        <v>4</v>
      </c>
      <c r="G11" s="13">
        <v>652</v>
      </c>
      <c r="H11" s="56">
        <f>(G11/'Regional Inventory Distribution'!$B$24)*100</f>
        <v>0.10066559722335874</v>
      </c>
      <c r="I11" s="74">
        <v>720</v>
      </c>
      <c r="J11" s="8">
        <f t="shared" si="0"/>
        <v>0.31578947368421051</v>
      </c>
      <c r="K11" s="74">
        <v>2280</v>
      </c>
      <c r="L11" s="77">
        <f t="shared" si="1"/>
        <v>1</v>
      </c>
    </row>
    <row r="12" spans="1:12" x14ac:dyDescent="0.25">
      <c r="A12" s="23" t="s">
        <v>13</v>
      </c>
      <c r="B12" s="23" t="s">
        <v>143</v>
      </c>
      <c r="C12" s="9">
        <v>59901</v>
      </c>
      <c r="D12" s="25" t="s">
        <v>307</v>
      </c>
      <c r="E12" s="6">
        <v>19</v>
      </c>
      <c r="F12" s="47">
        <v>101</v>
      </c>
      <c r="G12" s="13">
        <v>8812</v>
      </c>
      <c r="H12" s="56">
        <f>(G12/'Regional Inventory Distribution'!$B$24)*100</f>
        <v>1.360529513393002</v>
      </c>
      <c r="I12" s="74">
        <f t="shared" si="2"/>
        <v>11400</v>
      </c>
      <c r="J12" s="8">
        <f t="shared" si="0"/>
        <v>5</v>
      </c>
      <c r="K12" s="74">
        <f t="shared" si="3"/>
        <v>22800</v>
      </c>
      <c r="L12" s="77">
        <f t="shared" si="1"/>
        <v>10</v>
      </c>
    </row>
    <row r="13" spans="1:12" x14ac:dyDescent="0.25">
      <c r="A13" s="23" t="s">
        <v>13</v>
      </c>
      <c r="B13" s="23" t="s">
        <v>143</v>
      </c>
      <c r="C13" s="9"/>
      <c r="D13" s="25" t="s">
        <v>314</v>
      </c>
      <c r="E13" s="6">
        <v>1</v>
      </c>
      <c r="F13" s="47">
        <v>5</v>
      </c>
      <c r="G13" s="13">
        <v>483</v>
      </c>
      <c r="H13" s="56">
        <f>(G13/'Regional Inventory Distribution'!$B$24)*100</f>
        <v>7.4572827390923732E-2</v>
      </c>
      <c r="I13" s="74">
        <v>480</v>
      </c>
      <c r="J13" s="8">
        <f t="shared" si="0"/>
        <v>0.21052631578947367</v>
      </c>
      <c r="K13" s="74">
        <v>2280</v>
      </c>
      <c r="L13" s="77">
        <f t="shared" si="1"/>
        <v>1</v>
      </c>
    </row>
    <row r="14" spans="1:12" x14ac:dyDescent="0.25">
      <c r="A14" s="23" t="s">
        <v>13</v>
      </c>
      <c r="B14" s="23" t="s">
        <v>144</v>
      </c>
      <c r="C14" s="9">
        <v>16815</v>
      </c>
      <c r="D14" s="25" t="s">
        <v>308</v>
      </c>
      <c r="E14" s="6">
        <v>6</v>
      </c>
      <c r="F14" s="47">
        <v>60</v>
      </c>
      <c r="G14" s="13">
        <v>2683</v>
      </c>
      <c r="H14" s="56">
        <f>(G14/'Regional Inventory Distribution'!$B$24)*100</f>
        <v>0.41424202047587655</v>
      </c>
      <c r="I14" s="74">
        <f t="shared" si="2"/>
        <v>2280</v>
      </c>
      <c r="J14" s="8">
        <f t="shared" si="0"/>
        <v>1</v>
      </c>
      <c r="K14" s="74">
        <f t="shared" si="3"/>
        <v>6840</v>
      </c>
      <c r="L14" s="77">
        <f t="shared" si="1"/>
        <v>3</v>
      </c>
    </row>
    <row r="15" spans="1:12" s="11" customFormat="1" x14ac:dyDescent="0.25">
      <c r="A15" s="13" t="s">
        <v>13</v>
      </c>
      <c r="B15" s="13" t="s">
        <v>145</v>
      </c>
      <c r="C15" s="3"/>
      <c r="D15" s="34" t="s">
        <v>315</v>
      </c>
      <c r="E15" s="30">
        <v>8</v>
      </c>
      <c r="F15" s="48">
        <v>29</v>
      </c>
      <c r="G15" s="13">
        <v>2891</v>
      </c>
      <c r="H15" s="56">
        <f>(G15/'Regional Inventory Distribution'!$B$24)*100</f>
        <v>0.44635619873118115</v>
      </c>
      <c r="I15" s="74">
        <f t="shared" si="2"/>
        <v>4560</v>
      </c>
      <c r="J15" s="8">
        <f t="shared" si="0"/>
        <v>2</v>
      </c>
      <c r="K15" s="74">
        <f t="shared" si="3"/>
        <v>6840</v>
      </c>
      <c r="L15" s="77">
        <f t="shared" si="1"/>
        <v>3</v>
      </c>
    </row>
    <row r="16" spans="1:12" x14ac:dyDescent="0.25">
      <c r="A16" s="23" t="s">
        <v>13</v>
      </c>
      <c r="B16" s="23" t="s">
        <v>145</v>
      </c>
      <c r="C16" s="9"/>
      <c r="D16" s="25" t="s">
        <v>351</v>
      </c>
      <c r="E16" s="30">
        <v>1</v>
      </c>
      <c r="F16" s="48">
        <v>8</v>
      </c>
      <c r="G16" s="23">
        <v>819</v>
      </c>
      <c r="H16" s="56">
        <f>(G16/'Regional Inventory Distribution'!$B$24)*100</f>
        <v>0.12644957688026198</v>
      </c>
      <c r="I16" s="74">
        <v>840</v>
      </c>
      <c r="J16" s="8">
        <f t="shared" si="0"/>
        <v>0.36842105263157893</v>
      </c>
      <c r="K16" s="74">
        <v>2280</v>
      </c>
      <c r="L16" s="77">
        <f t="shared" si="1"/>
        <v>1</v>
      </c>
    </row>
    <row r="17" spans="1:12" x14ac:dyDescent="0.25">
      <c r="A17" s="23" t="s">
        <v>13</v>
      </c>
      <c r="B17" s="23" t="s">
        <v>145</v>
      </c>
      <c r="C17" s="9">
        <v>36027</v>
      </c>
      <c r="D17" s="25" t="s">
        <v>309</v>
      </c>
      <c r="E17" s="30">
        <v>11</v>
      </c>
      <c r="F17" s="48">
        <v>76</v>
      </c>
      <c r="G17" s="62">
        <v>3967</v>
      </c>
      <c r="H17" s="57">
        <f>(G17/'Regional Inventory Distribution'!$B$24)*100</f>
        <v>0.61248531316727628</v>
      </c>
      <c r="I17" s="74">
        <f t="shared" si="2"/>
        <v>4560</v>
      </c>
      <c r="J17" s="8">
        <f t="shared" si="0"/>
        <v>2</v>
      </c>
      <c r="K17" s="74">
        <f t="shared" si="3"/>
        <v>9120</v>
      </c>
      <c r="L17" s="77">
        <f t="shared" si="1"/>
        <v>4</v>
      </c>
    </row>
    <row r="18" spans="1:12" x14ac:dyDescent="0.25">
      <c r="A18" s="27" t="s">
        <v>20</v>
      </c>
      <c r="B18" s="8"/>
      <c r="C18" s="9">
        <f>SUM(C3:C17)</f>
        <v>233419</v>
      </c>
      <c r="E18" s="3">
        <f t="shared" ref="E18:J18" si="4">SUM(E3:E17)</f>
        <v>103</v>
      </c>
      <c r="F18" s="3">
        <f t="shared" si="4"/>
        <v>679</v>
      </c>
      <c r="G18" s="13">
        <f t="shared" si="4"/>
        <v>37619</v>
      </c>
      <c r="H18" s="60">
        <f t="shared" si="4"/>
        <v>5.8081888066649272</v>
      </c>
      <c r="I18" s="6">
        <f t="shared" si="4"/>
        <v>46560</v>
      </c>
      <c r="J18" s="6">
        <f t="shared" si="4"/>
        <v>20.421052631578949</v>
      </c>
      <c r="K18" s="6">
        <f t="shared" ref="K18:L18" si="5">SUM(K3:K17)</f>
        <v>95760</v>
      </c>
      <c r="L18" s="6">
        <f t="shared" si="5"/>
        <v>42</v>
      </c>
    </row>
    <row r="20" spans="1:12" x14ac:dyDescent="0.25">
      <c r="J20" s="106" t="s">
        <v>370</v>
      </c>
      <c r="K20" s="12">
        <f>ROUNDUP(SUM(J18)/12,0)</f>
        <v>2</v>
      </c>
    </row>
    <row r="21" spans="1:12" x14ac:dyDescent="0.25">
      <c r="J21" s="106" t="s">
        <v>371</v>
      </c>
      <c r="K21" s="12">
        <f>ROUNDUP(SUM(L18)/20,0)</f>
        <v>3</v>
      </c>
    </row>
    <row r="22" spans="1:12" x14ac:dyDescent="0.25">
      <c r="J22" s="106" t="s">
        <v>372</v>
      </c>
      <c r="K22" s="12">
        <f>SUM(K20:K21)</f>
        <v>5</v>
      </c>
    </row>
  </sheetData>
  <mergeCells count="1">
    <mergeCell ref="I1:L1"/>
  </mergeCells>
  <phoneticPr fontId="5" type="noConversion"/>
  <pageMargins left="0.7" right="0.7" top="0.75" bottom="0.75" header="0.3" footer="0.3"/>
  <pageSetup scale="78" orientation="landscape" r:id="rId1"/>
  <ignoredErrors>
    <ignoredError sqref="K3 K5:K7 K9:K10 K12 K14:K15 K17" formula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20"/>
  <sheetViews>
    <sheetView workbookViewId="0">
      <selection activeCell="C24" sqref="C24"/>
    </sheetView>
  </sheetViews>
  <sheetFormatPr defaultRowHeight="15" x14ac:dyDescent="0.25"/>
  <cols>
    <col min="1" max="1" width="15.140625" customWidth="1"/>
    <col min="2" max="2" width="16" bestFit="1" customWidth="1"/>
    <col min="3" max="3" width="11.140625" bestFit="1" customWidth="1"/>
    <col min="4" max="4" width="27.140625" customWidth="1"/>
    <col min="5" max="6" width="9.140625" style="12"/>
    <col min="7" max="8" width="12.140625" customWidth="1"/>
    <col min="9" max="9" width="9.140625" style="12"/>
    <col min="10" max="10" width="9.5703125" style="53" customWidth="1"/>
    <col min="11" max="12" width="8.85546875" style="53"/>
  </cols>
  <sheetData>
    <row r="1" spans="1:12" s="22" customFormat="1" ht="43.35" customHeight="1" thickBot="1" x14ac:dyDescent="0.3">
      <c r="A1" s="19" t="s">
        <v>146</v>
      </c>
      <c r="B1" s="19" t="s">
        <v>147</v>
      </c>
      <c r="C1" s="19" t="s">
        <v>380</v>
      </c>
      <c r="E1" s="17"/>
      <c r="F1" s="17"/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97"/>
      <c r="C2" s="95" t="s">
        <v>29</v>
      </c>
      <c r="D2" s="81" t="s">
        <v>179</v>
      </c>
      <c r="E2" s="82" t="s">
        <v>177</v>
      </c>
      <c r="F2" s="83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90" t="s">
        <v>14</v>
      </c>
      <c r="B3" s="90" t="s">
        <v>148</v>
      </c>
      <c r="C3" s="91">
        <v>19304</v>
      </c>
      <c r="D3" s="73" t="s">
        <v>319</v>
      </c>
      <c r="E3" s="74">
        <v>5</v>
      </c>
      <c r="F3" s="75">
        <v>58</v>
      </c>
      <c r="G3" s="71">
        <v>2598</v>
      </c>
      <c r="H3" s="76">
        <f>(G3/'Regional Inventory Distribution'!$B$24)*100</f>
        <v>0.40111843801577612</v>
      </c>
      <c r="I3" s="74">
        <f>MROUND(MROUND(800000*H3%,120),2280)</f>
        <v>2280</v>
      </c>
      <c r="J3" s="77">
        <f>I3/2280</f>
        <v>1</v>
      </c>
      <c r="K3" s="74">
        <f>MROUND(MROUND(1600000*H3%,120),2280)</f>
        <v>6840</v>
      </c>
      <c r="L3" s="77">
        <f>K3/2280</f>
        <v>3</v>
      </c>
    </row>
    <row r="4" spans="1:12" x14ac:dyDescent="0.25">
      <c r="A4" s="23" t="s">
        <v>14</v>
      </c>
      <c r="B4" s="23" t="s">
        <v>149</v>
      </c>
      <c r="C4" s="9">
        <v>15805</v>
      </c>
      <c r="D4" s="25" t="s">
        <v>320</v>
      </c>
      <c r="E4" s="6">
        <v>5</v>
      </c>
      <c r="F4" s="47">
        <v>50</v>
      </c>
      <c r="G4" s="13">
        <v>2270</v>
      </c>
      <c r="H4" s="56">
        <f>(G4/'Regional Inventory Distribution'!$B$24)*100</f>
        <v>0.35047684922856492</v>
      </c>
      <c r="I4" s="74">
        <f t="shared" ref="I4:I15" si="0">MROUND(MROUND(800000*H4%,120),2280)</f>
        <v>2280</v>
      </c>
      <c r="J4" s="77">
        <f t="shared" ref="J4:J15" si="1">I4/2280</f>
        <v>1</v>
      </c>
      <c r="K4" s="74">
        <f t="shared" ref="K4:K15" si="2">MROUND(MROUND(1600000*H4%,120),2280)</f>
        <v>4560</v>
      </c>
      <c r="L4" s="77">
        <f t="shared" ref="L4:L15" si="3">K4/2280</f>
        <v>2</v>
      </c>
    </row>
    <row r="5" spans="1:12" x14ac:dyDescent="0.25">
      <c r="A5" s="23" t="s">
        <v>14</v>
      </c>
      <c r="B5" s="23" t="s">
        <v>150</v>
      </c>
      <c r="C5" s="9">
        <v>10208</v>
      </c>
      <c r="D5" s="25" t="s">
        <v>321</v>
      </c>
      <c r="E5" s="6">
        <v>5</v>
      </c>
      <c r="F5" s="47">
        <v>39</v>
      </c>
      <c r="G5" s="13">
        <v>1565</v>
      </c>
      <c r="H5" s="56">
        <f>(G5/'Regional Inventory Distribution'!$B$24)*100</f>
        <v>0.24162831235361415</v>
      </c>
      <c r="I5" s="74">
        <f t="shared" si="0"/>
        <v>2280</v>
      </c>
      <c r="J5" s="77">
        <f t="shared" si="1"/>
        <v>1</v>
      </c>
      <c r="K5" s="74">
        <f t="shared" si="2"/>
        <v>4560</v>
      </c>
      <c r="L5" s="77">
        <f t="shared" si="3"/>
        <v>2</v>
      </c>
    </row>
    <row r="6" spans="1:12" x14ac:dyDescent="0.25">
      <c r="A6" s="23" t="s">
        <v>14</v>
      </c>
      <c r="B6" s="23" t="s">
        <v>151</v>
      </c>
      <c r="C6" s="9">
        <v>6744</v>
      </c>
      <c r="D6" s="25" t="s">
        <v>322</v>
      </c>
      <c r="E6" s="6">
        <v>3</v>
      </c>
      <c r="F6" s="47">
        <v>22</v>
      </c>
      <c r="G6" s="13">
        <v>907</v>
      </c>
      <c r="H6" s="56">
        <f>(G6/'Regional Inventory Distribution'!$B$24)*100</f>
        <v>0.14003634460366007</v>
      </c>
      <c r="I6" s="74">
        <v>960</v>
      </c>
      <c r="J6" s="77">
        <f t="shared" si="1"/>
        <v>0.42105263157894735</v>
      </c>
      <c r="K6" s="74">
        <v>2280</v>
      </c>
      <c r="L6" s="77">
        <f t="shared" si="3"/>
        <v>1</v>
      </c>
    </row>
    <row r="7" spans="1:12" x14ac:dyDescent="0.25">
      <c r="A7" s="23" t="s">
        <v>14</v>
      </c>
      <c r="B7" s="23" t="s">
        <v>152</v>
      </c>
      <c r="C7" s="9">
        <v>11044</v>
      </c>
      <c r="D7" s="25" t="s">
        <v>323</v>
      </c>
      <c r="E7" s="6">
        <v>4</v>
      </c>
      <c r="F7" s="47">
        <v>40</v>
      </c>
      <c r="G7" s="13">
        <v>1573</v>
      </c>
      <c r="H7" s="56">
        <f>(G7/'Regional Inventory Distribution'!$B$24)*100</f>
        <v>0.24286347305574127</v>
      </c>
      <c r="I7" s="74">
        <f t="shared" si="0"/>
        <v>2280</v>
      </c>
      <c r="J7" s="77">
        <f t="shared" si="1"/>
        <v>1</v>
      </c>
      <c r="K7" s="74">
        <f t="shared" si="2"/>
        <v>4560</v>
      </c>
      <c r="L7" s="77">
        <f t="shared" si="3"/>
        <v>2</v>
      </c>
    </row>
    <row r="8" spans="1:12" x14ac:dyDescent="0.25">
      <c r="A8" s="23" t="s">
        <v>14</v>
      </c>
      <c r="B8" s="23" t="s">
        <v>153</v>
      </c>
      <c r="C8" s="9">
        <v>17748</v>
      </c>
      <c r="D8" s="25" t="s">
        <v>324</v>
      </c>
      <c r="E8" s="6">
        <v>7</v>
      </c>
      <c r="F8" s="47">
        <v>59</v>
      </c>
      <c r="G8" s="13">
        <v>2732</v>
      </c>
      <c r="H8" s="56">
        <f>(G8/'Regional Inventory Distribution'!$B$24)*100</f>
        <v>0.42180737977640503</v>
      </c>
      <c r="I8" s="74">
        <f t="shared" si="0"/>
        <v>2280</v>
      </c>
      <c r="J8" s="77">
        <f t="shared" si="1"/>
        <v>1</v>
      </c>
      <c r="K8" s="74">
        <f t="shared" si="2"/>
        <v>6840</v>
      </c>
      <c r="L8" s="77">
        <f t="shared" si="3"/>
        <v>3</v>
      </c>
    </row>
    <row r="9" spans="1:12" x14ac:dyDescent="0.25">
      <c r="A9" s="23" t="s">
        <v>14</v>
      </c>
      <c r="B9" s="23" t="s">
        <v>154</v>
      </c>
      <c r="C9" s="9">
        <v>63974</v>
      </c>
      <c r="D9" s="25" t="s">
        <v>325</v>
      </c>
      <c r="E9" s="6">
        <v>14</v>
      </c>
      <c r="F9" s="47">
        <v>141</v>
      </c>
      <c r="G9" s="13">
        <v>8120</v>
      </c>
      <c r="H9" s="56">
        <f>(G9/'Regional Inventory Distribution'!$B$24)*100</f>
        <v>1.2536881126590076</v>
      </c>
      <c r="I9" s="74">
        <f t="shared" si="0"/>
        <v>9120</v>
      </c>
      <c r="J9" s="77">
        <f t="shared" si="1"/>
        <v>4</v>
      </c>
      <c r="K9" s="74">
        <f t="shared" si="2"/>
        <v>20520</v>
      </c>
      <c r="L9" s="77">
        <f t="shared" si="3"/>
        <v>9</v>
      </c>
    </row>
    <row r="10" spans="1:12" x14ac:dyDescent="0.25">
      <c r="A10" s="23" t="s">
        <v>14</v>
      </c>
      <c r="B10" s="23" t="s">
        <v>154</v>
      </c>
      <c r="C10" s="9"/>
      <c r="D10" s="25" t="s">
        <v>316</v>
      </c>
      <c r="E10" s="6">
        <v>1</v>
      </c>
      <c r="F10" s="47">
        <v>5</v>
      </c>
      <c r="G10" s="13">
        <v>404</v>
      </c>
      <c r="H10" s="57">
        <f>(G10/'Regional Inventory Distribution'!$B$24)*100</f>
        <v>6.2375615457418605E-2</v>
      </c>
      <c r="I10" s="74">
        <v>480</v>
      </c>
      <c r="J10" s="77">
        <f t="shared" si="1"/>
        <v>0.21052631578947367</v>
      </c>
      <c r="K10" s="74">
        <v>2280</v>
      </c>
      <c r="L10" s="77">
        <f t="shared" si="3"/>
        <v>1</v>
      </c>
    </row>
    <row r="11" spans="1:12" x14ac:dyDescent="0.25">
      <c r="A11" s="23" t="s">
        <v>14</v>
      </c>
      <c r="B11" s="23" t="s">
        <v>154</v>
      </c>
      <c r="C11" s="9"/>
      <c r="D11" s="25" t="s">
        <v>317</v>
      </c>
      <c r="E11" s="6">
        <v>3</v>
      </c>
      <c r="F11" s="47">
        <v>15</v>
      </c>
      <c r="G11" s="13">
        <v>1590</v>
      </c>
      <c r="H11" s="57">
        <f>(G11/'Regional Inventory Distribution'!$B$24)*100</f>
        <v>0.24548818954776133</v>
      </c>
      <c r="I11" s="74">
        <f t="shared" si="0"/>
        <v>2280</v>
      </c>
      <c r="J11" s="77">
        <f t="shared" si="1"/>
        <v>1</v>
      </c>
      <c r="K11" s="74">
        <f t="shared" si="2"/>
        <v>4560</v>
      </c>
      <c r="L11" s="77">
        <f t="shared" si="3"/>
        <v>2</v>
      </c>
    </row>
    <row r="12" spans="1:12" x14ac:dyDescent="0.25">
      <c r="A12" s="23" t="s">
        <v>14</v>
      </c>
      <c r="B12" s="23" t="s">
        <v>155</v>
      </c>
      <c r="C12" s="9">
        <v>17731</v>
      </c>
      <c r="D12" s="25" t="s">
        <v>326</v>
      </c>
      <c r="E12" s="6">
        <v>5</v>
      </c>
      <c r="F12" s="47">
        <v>61</v>
      </c>
      <c r="G12" s="13">
        <v>2933</v>
      </c>
      <c r="H12" s="57">
        <f>(G12/'Regional Inventory Distribution'!$B$24)*100</f>
        <v>0.45284079241734843</v>
      </c>
      <c r="I12" s="74">
        <f t="shared" si="0"/>
        <v>4560</v>
      </c>
      <c r="J12" s="77">
        <f t="shared" si="1"/>
        <v>2</v>
      </c>
      <c r="K12" s="74">
        <f t="shared" si="2"/>
        <v>6840</v>
      </c>
      <c r="L12" s="77">
        <f t="shared" si="3"/>
        <v>3</v>
      </c>
    </row>
    <row r="13" spans="1:12" x14ac:dyDescent="0.25">
      <c r="A13" s="23" t="s">
        <v>14</v>
      </c>
      <c r="B13" s="23" t="s">
        <v>156</v>
      </c>
      <c r="C13" s="9">
        <v>25406</v>
      </c>
      <c r="D13" s="25" t="s">
        <v>327</v>
      </c>
      <c r="E13" s="6">
        <v>5</v>
      </c>
      <c r="F13" s="47">
        <v>39</v>
      </c>
      <c r="G13" s="13">
        <v>2630</v>
      </c>
      <c r="H13" s="57">
        <f>(G13/'Regional Inventory Distribution'!$B$24)*100</f>
        <v>0.40605908082428455</v>
      </c>
      <c r="I13" s="74">
        <f t="shared" si="0"/>
        <v>2280</v>
      </c>
      <c r="J13" s="77">
        <f t="shared" si="1"/>
        <v>1</v>
      </c>
      <c r="K13" s="74">
        <f t="shared" si="2"/>
        <v>6840</v>
      </c>
      <c r="L13" s="77">
        <f t="shared" si="3"/>
        <v>3</v>
      </c>
    </row>
    <row r="14" spans="1:12" x14ac:dyDescent="0.25">
      <c r="A14" s="23" t="s">
        <v>14</v>
      </c>
      <c r="B14" s="23" t="s">
        <v>156</v>
      </c>
      <c r="C14" s="9"/>
      <c r="D14" s="25" t="s">
        <v>318</v>
      </c>
      <c r="E14" s="30">
        <v>4</v>
      </c>
      <c r="F14" s="48">
        <v>13</v>
      </c>
      <c r="G14" s="13">
        <v>1165</v>
      </c>
      <c r="H14" s="57">
        <f>(G14/'Regional Inventory Distribution'!$B$24)*100</f>
        <v>0.1798702772472591</v>
      </c>
      <c r="I14" s="74">
        <f t="shared" si="0"/>
        <v>2280</v>
      </c>
      <c r="J14" s="77">
        <f t="shared" si="1"/>
        <v>1</v>
      </c>
      <c r="K14" s="74">
        <f t="shared" si="2"/>
        <v>2280</v>
      </c>
      <c r="L14" s="77">
        <f t="shared" si="3"/>
        <v>1</v>
      </c>
    </row>
    <row r="15" spans="1:12" x14ac:dyDescent="0.25">
      <c r="A15" s="23" t="s">
        <v>14</v>
      </c>
      <c r="B15" s="23" t="s">
        <v>157</v>
      </c>
      <c r="C15" s="9">
        <v>20692</v>
      </c>
      <c r="D15" s="25" t="s">
        <v>328</v>
      </c>
      <c r="E15" s="30">
        <v>8</v>
      </c>
      <c r="F15" s="48">
        <v>85</v>
      </c>
      <c r="G15" s="51">
        <v>3061</v>
      </c>
      <c r="H15" s="57">
        <f>(G15/'Regional Inventory Distribution'!$B$24)*100</f>
        <v>0.47260336365138211</v>
      </c>
      <c r="I15" s="74">
        <f t="shared" si="0"/>
        <v>4560</v>
      </c>
      <c r="J15" s="77">
        <f t="shared" si="1"/>
        <v>2</v>
      </c>
      <c r="K15" s="74">
        <f t="shared" si="2"/>
        <v>6840</v>
      </c>
      <c r="L15" s="77">
        <f t="shared" si="3"/>
        <v>3</v>
      </c>
    </row>
    <row r="16" spans="1:12" x14ac:dyDescent="0.25">
      <c r="A16" s="27" t="s">
        <v>20</v>
      </c>
      <c r="B16" s="8"/>
      <c r="C16" s="9">
        <f t="shared" ref="C16" si="4">SUM(C3:C15)</f>
        <v>208656</v>
      </c>
      <c r="E16" s="3">
        <f t="shared" ref="E16:J16" si="5">SUM(E3:E15)</f>
        <v>69</v>
      </c>
      <c r="F16" s="3">
        <f t="shared" si="5"/>
        <v>627</v>
      </c>
      <c r="G16" s="13">
        <f t="shared" si="5"/>
        <v>31548</v>
      </c>
      <c r="H16" s="60">
        <f t="shared" si="5"/>
        <v>4.8708562288382229</v>
      </c>
      <c r="I16" s="6">
        <f t="shared" si="5"/>
        <v>37920</v>
      </c>
      <c r="J16" s="6">
        <f t="shared" si="5"/>
        <v>16.631578947368421</v>
      </c>
      <c r="K16" s="6">
        <f t="shared" ref="K16:L16" si="6">SUM(K3:K15)</f>
        <v>79800</v>
      </c>
      <c r="L16" s="6">
        <f t="shared" si="6"/>
        <v>35</v>
      </c>
    </row>
    <row r="18" spans="10:11" x14ac:dyDescent="0.25">
      <c r="J18" s="106" t="s">
        <v>370</v>
      </c>
      <c r="K18" s="12">
        <f>ROUNDUP(SUM(J16)/12,0)</f>
        <v>2</v>
      </c>
    </row>
    <row r="19" spans="10:11" x14ac:dyDescent="0.25">
      <c r="J19" s="106" t="s">
        <v>371</v>
      </c>
      <c r="K19" s="12">
        <f>ROUNDUP(SUM(L16)/20,0)</f>
        <v>2</v>
      </c>
    </row>
    <row r="20" spans="10:11" x14ac:dyDescent="0.25">
      <c r="J20" s="106" t="s">
        <v>372</v>
      </c>
      <c r="K20" s="12">
        <f>SUM(K18:K19)</f>
        <v>4</v>
      </c>
    </row>
  </sheetData>
  <mergeCells count="1">
    <mergeCell ref="I1:L1"/>
  </mergeCells>
  <pageMargins left="0.7" right="0.7" top="0.75" bottom="0.75" header="0.3" footer="0.3"/>
  <pageSetup scale="75" orientation="landscape" r:id="rId1"/>
  <ignoredErrors>
    <ignoredError sqref="K3:K5 K11:K15 K7:K9" 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18"/>
  <sheetViews>
    <sheetView workbookViewId="0">
      <selection activeCell="C1" sqref="C1"/>
    </sheetView>
  </sheetViews>
  <sheetFormatPr defaultRowHeight="15" x14ac:dyDescent="0.25"/>
  <cols>
    <col min="1" max="1" width="12.85546875" customWidth="1"/>
    <col min="2" max="2" width="11.42578125" bestFit="1" customWidth="1"/>
    <col min="3" max="3" width="11.140625" bestFit="1" customWidth="1"/>
    <col min="4" max="4" width="18.85546875" customWidth="1"/>
    <col min="5" max="6" width="9.140625" style="12"/>
    <col min="7" max="8" width="11.85546875" customWidth="1"/>
    <col min="9" max="9" width="9.140625" style="12"/>
    <col min="10" max="10" width="9.5703125" style="53" customWidth="1"/>
  </cols>
  <sheetData>
    <row r="1" spans="1:12" s="19" customFormat="1" ht="72.75" customHeight="1" thickBot="1" x14ac:dyDescent="0.3">
      <c r="A1" s="19" t="s">
        <v>158</v>
      </c>
      <c r="B1" s="19" t="s">
        <v>381</v>
      </c>
      <c r="C1" s="19" t="s">
        <v>382</v>
      </c>
      <c r="D1" s="22"/>
      <c r="E1" s="17"/>
      <c r="F1" s="17"/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97"/>
      <c r="C2" s="95" t="s">
        <v>29</v>
      </c>
      <c r="D2" s="81" t="s">
        <v>179</v>
      </c>
      <c r="E2" s="82" t="s">
        <v>177</v>
      </c>
      <c r="F2" s="82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90" t="s">
        <v>15</v>
      </c>
      <c r="B3" s="90" t="s">
        <v>159</v>
      </c>
      <c r="C3" s="91">
        <v>20017</v>
      </c>
      <c r="D3" s="73" t="s">
        <v>356</v>
      </c>
      <c r="E3" s="74">
        <v>6</v>
      </c>
      <c r="F3" s="74">
        <v>49</v>
      </c>
      <c r="G3" s="71">
        <v>2620</v>
      </c>
      <c r="H3" s="76">
        <f>(G3/'Regional Inventory Distribution'!$B$24)*100</f>
        <v>0.40451512994662558</v>
      </c>
      <c r="I3" s="74">
        <f>MROUND(MROUND(800000*H3%,120),2280)</f>
        <v>2280</v>
      </c>
      <c r="J3" s="77">
        <f>I3/2280</f>
        <v>1</v>
      </c>
      <c r="K3" s="74">
        <f>MROUND(MROUND(1600000*H3%,120),2280)</f>
        <v>6840</v>
      </c>
      <c r="L3" s="77">
        <f>K3/2280</f>
        <v>3</v>
      </c>
    </row>
    <row r="4" spans="1:12" x14ac:dyDescent="0.25">
      <c r="A4" s="23" t="s">
        <v>15</v>
      </c>
      <c r="B4" s="23" t="s">
        <v>159</v>
      </c>
      <c r="C4" s="9"/>
      <c r="D4" s="25" t="s">
        <v>329</v>
      </c>
      <c r="E4" s="6">
        <v>4</v>
      </c>
      <c r="F4" s="6">
        <v>8</v>
      </c>
      <c r="G4" s="13">
        <v>676</v>
      </c>
      <c r="H4" s="56">
        <f>(G4/'Regional Inventory Distribution'!$B$24)*100</f>
        <v>0.10437107932974005</v>
      </c>
      <c r="I4" s="74">
        <v>720</v>
      </c>
      <c r="J4" s="8">
        <f t="shared" ref="J4:J13" si="0">I4/2280</f>
        <v>0.31578947368421051</v>
      </c>
      <c r="K4" s="74">
        <v>2280</v>
      </c>
      <c r="L4" s="77">
        <f t="shared" ref="L4:L13" si="1">K4/2280</f>
        <v>1</v>
      </c>
    </row>
    <row r="5" spans="1:12" x14ac:dyDescent="0.25">
      <c r="A5" s="23" t="s">
        <v>15</v>
      </c>
      <c r="B5" s="23" t="s">
        <v>160</v>
      </c>
      <c r="C5" s="9">
        <v>35757</v>
      </c>
      <c r="D5" s="25" t="s">
        <v>331</v>
      </c>
      <c r="E5" s="6">
        <v>9</v>
      </c>
      <c r="F5" s="6">
        <v>60</v>
      </c>
      <c r="G5" s="13">
        <v>5202</v>
      </c>
      <c r="H5" s="56">
        <f>(G5/'Regional Inventory Distribution'!$B$24)*100</f>
        <v>0.80316324655814753</v>
      </c>
      <c r="I5" s="74">
        <f t="shared" ref="I5:I13" si="2">MROUND(MROUND(800000*H5%,120),2280)</f>
        <v>6840</v>
      </c>
      <c r="J5" s="8">
        <f t="shared" si="0"/>
        <v>3</v>
      </c>
      <c r="K5" s="74">
        <f t="shared" ref="K5:K13" si="3">MROUND(MROUND(1600000*H5%,120),2280)</f>
        <v>13680</v>
      </c>
      <c r="L5" s="77">
        <f t="shared" si="1"/>
        <v>6</v>
      </c>
    </row>
    <row r="6" spans="1:12" x14ac:dyDescent="0.25">
      <c r="A6" s="23" t="s">
        <v>15</v>
      </c>
      <c r="B6" s="23" t="s">
        <v>161</v>
      </c>
      <c r="C6" s="9">
        <v>14382</v>
      </c>
      <c r="D6" s="25" t="s">
        <v>332</v>
      </c>
      <c r="E6" s="6">
        <v>6</v>
      </c>
      <c r="F6" s="6">
        <v>37</v>
      </c>
      <c r="G6" s="13">
        <v>2186</v>
      </c>
      <c r="H6" s="56">
        <f>(G6/'Regional Inventory Distribution'!$B$24)*100</f>
        <v>0.33750766185623038</v>
      </c>
      <c r="I6" s="74">
        <f t="shared" si="2"/>
        <v>2280</v>
      </c>
      <c r="J6" s="8">
        <f t="shared" si="0"/>
        <v>1</v>
      </c>
      <c r="K6" s="74">
        <f t="shared" si="3"/>
        <v>4560</v>
      </c>
      <c r="L6" s="77">
        <f t="shared" si="1"/>
        <v>2</v>
      </c>
    </row>
    <row r="7" spans="1:12" x14ac:dyDescent="0.25">
      <c r="A7" s="23" t="s">
        <v>15</v>
      </c>
      <c r="B7" s="23" t="s">
        <v>162</v>
      </c>
      <c r="C7" s="9">
        <v>315109</v>
      </c>
      <c r="D7" s="25" t="s">
        <v>333</v>
      </c>
      <c r="E7" s="6">
        <v>73</v>
      </c>
      <c r="F7" s="6">
        <v>297</v>
      </c>
      <c r="G7" s="13">
        <v>41244</v>
      </c>
      <c r="H7" s="56">
        <f>(G7/'Regional Inventory Distribution'!$B$24)*100</f>
        <v>6.3678709998162706</v>
      </c>
      <c r="I7" s="74">
        <f t="shared" si="2"/>
        <v>50160</v>
      </c>
      <c r="J7" s="8">
        <f t="shared" si="0"/>
        <v>22</v>
      </c>
      <c r="K7" s="74">
        <f t="shared" si="3"/>
        <v>102600</v>
      </c>
      <c r="L7" s="77">
        <f t="shared" si="1"/>
        <v>45</v>
      </c>
    </row>
    <row r="8" spans="1:12" x14ac:dyDescent="0.25">
      <c r="A8" s="23" t="s">
        <v>15</v>
      </c>
      <c r="B8" s="23" t="s">
        <v>163</v>
      </c>
      <c r="C8" s="9">
        <v>18630</v>
      </c>
      <c r="D8" s="25" t="s">
        <v>334</v>
      </c>
      <c r="E8" s="6">
        <v>7</v>
      </c>
      <c r="F8" s="6">
        <v>41</v>
      </c>
      <c r="G8" s="13">
        <v>2811</v>
      </c>
      <c r="H8" s="56">
        <f>(G8/'Regional Inventory Distribution'!$B$24)*100</f>
        <v>0.43400459170991013</v>
      </c>
      <c r="I8" s="74">
        <f t="shared" si="2"/>
        <v>4560</v>
      </c>
      <c r="J8" s="8">
        <f t="shared" si="0"/>
        <v>2</v>
      </c>
      <c r="K8" s="74">
        <f t="shared" si="3"/>
        <v>6840</v>
      </c>
      <c r="L8" s="77">
        <f t="shared" si="1"/>
        <v>3</v>
      </c>
    </row>
    <row r="9" spans="1:12" x14ac:dyDescent="0.25">
      <c r="A9" s="23" t="s">
        <v>15</v>
      </c>
      <c r="B9" s="23" t="s">
        <v>164</v>
      </c>
      <c r="C9" s="9">
        <v>88376</v>
      </c>
      <c r="D9" s="25" t="s">
        <v>335</v>
      </c>
      <c r="E9" s="30">
        <v>22</v>
      </c>
      <c r="F9" s="30">
        <v>181</v>
      </c>
      <c r="G9" s="13">
        <v>11536</v>
      </c>
      <c r="H9" s="56">
        <f>(G9/'Regional Inventory Distribution'!$B$24)*100</f>
        <v>1.7811017324672798</v>
      </c>
      <c r="I9" s="74">
        <f t="shared" si="2"/>
        <v>13680</v>
      </c>
      <c r="J9" s="8">
        <f t="shared" si="0"/>
        <v>6</v>
      </c>
      <c r="K9" s="74">
        <f t="shared" si="3"/>
        <v>27360</v>
      </c>
      <c r="L9" s="77">
        <f t="shared" si="1"/>
        <v>12</v>
      </c>
    </row>
    <row r="10" spans="1:12" x14ac:dyDescent="0.25">
      <c r="A10" s="23" t="s">
        <v>15</v>
      </c>
      <c r="B10" s="23" t="s">
        <v>164</v>
      </c>
      <c r="C10" s="9"/>
      <c r="D10" s="25" t="s">
        <v>330</v>
      </c>
      <c r="E10" s="30">
        <v>3</v>
      </c>
      <c r="F10" s="30">
        <v>14</v>
      </c>
      <c r="G10" s="13">
        <v>1087</v>
      </c>
      <c r="H10" s="56">
        <f>(G10/'Regional Inventory Distribution'!$B$24)*100</f>
        <v>0.16782746040151988</v>
      </c>
      <c r="I10" s="74">
        <f t="shared" si="2"/>
        <v>2280</v>
      </c>
      <c r="J10" s="8">
        <f t="shared" si="0"/>
        <v>1</v>
      </c>
      <c r="K10" s="74">
        <f t="shared" si="3"/>
        <v>2280</v>
      </c>
      <c r="L10" s="77">
        <f t="shared" si="1"/>
        <v>1</v>
      </c>
    </row>
    <row r="11" spans="1:12" x14ac:dyDescent="0.25">
      <c r="A11" s="23" t="s">
        <v>15</v>
      </c>
      <c r="B11" s="23" t="s">
        <v>165</v>
      </c>
      <c r="C11" s="9">
        <v>7061</v>
      </c>
      <c r="D11" s="25" t="s">
        <v>336</v>
      </c>
      <c r="E11" s="6">
        <v>2</v>
      </c>
      <c r="F11" s="6">
        <v>21</v>
      </c>
      <c r="G11" s="13">
        <v>1031</v>
      </c>
      <c r="H11" s="56">
        <f>(G11/'Regional Inventory Distribution'!$B$24)*100</f>
        <v>0.15918133548663016</v>
      </c>
      <c r="I11" s="74">
        <f t="shared" si="2"/>
        <v>2280</v>
      </c>
      <c r="J11" s="8">
        <f t="shared" si="0"/>
        <v>1</v>
      </c>
      <c r="K11" s="74">
        <f t="shared" si="3"/>
        <v>2280</v>
      </c>
      <c r="L11" s="77">
        <f t="shared" si="1"/>
        <v>1</v>
      </c>
    </row>
    <row r="12" spans="1:12" x14ac:dyDescent="0.25">
      <c r="A12" s="23" t="s">
        <v>15</v>
      </c>
      <c r="B12" s="23" t="s">
        <v>166</v>
      </c>
      <c r="C12" s="9">
        <v>12349</v>
      </c>
      <c r="D12" s="25" t="s">
        <v>337</v>
      </c>
      <c r="E12" s="6">
        <v>6</v>
      </c>
      <c r="F12" s="6">
        <v>38</v>
      </c>
      <c r="G12" s="13">
        <v>2165</v>
      </c>
      <c r="H12" s="56">
        <f>(G12/'Regional Inventory Distribution'!$B$24)*100</f>
        <v>0.33426536501314674</v>
      </c>
      <c r="I12" s="74">
        <f t="shared" si="2"/>
        <v>2280</v>
      </c>
      <c r="J12" s="8">
        <f t="shared" si="0"/>
        <v>1</v>
      </c>
      <c r="K12" s="74">
        <f t="shared" si="3"/>
        <v>4560</v>
      </c>
      <c r="L12" s="77">
        <f t="shared" si="1"/>
        <v>2</v>
      </c>
    </row>
    <row r="13" spans="1:12" s="39" customFormat="1" x14ac:dyDescent="0.25">
      <c r="A13" s="35" t="s">
        <v>15</v>
      </c>
      <c r="B13" s="35" t="s">
        <v>167</v>
      </c>
      <c r="C13" s="36">
        <v>52322</v>
      </c>
      <c r="D13" s="40" t="s">
        <v>338</v>
      </c>
      <c r="E13" s="41">
        <v>17</v>
      </c>
      <c r="F13" s="41">
        <v>90</v>
      </c>
      <c r="G13" s="51">
        <v>9322</v>
      </c>
      <c r="H13" s="57">
        <f>(G13/'Regional Inventory Distribution'!$B$24)*100</f>
        <v>1.4392710081536046</v>
      </c>
      <c r="I13" s="74">
        <f t="shared" si="2"/>
        <v>11400</v>
      </c>
      <c r="J13" s="8">
        <f t="shared" si="0"/>
        <v>5</v>
      </c>
      <c r="K13" s="74">
        <f t="shared" si="3"/>
        <v>22800</v>
      </c>
      <c r="L13" s="77">
        <f t="shared" si="1"/>
        <v>10</v>
      </c>
    </row>
    <row r="14" spans="1:12" x14ac:dyDescent="0.25">
      <c r="A14" s="27" t="s">
        <v>20</v>
      </c>
      <c r="B14" s="8"/>
      <c r="C14" s="9">
        <f t="shared" ref="C14" si="4">SUM(C3:C13)</f>
        <v>564003</v>
      </c>
      <c r="E14" s="3">
        <f t="shared" ref="E14:J14" si="5">SUM(E3:E13)</f>
        <v>155</v>
      </c>
      <c r="F14" s="3">
        <f t="shared" si="5"/>
        <v>836</v>
      </c>
      <c r="G14" s="13">
        <f t="shared" si="5"/>
        <v>79880</v>
      </c>
      <c r="H14" s="60">
        <f t="shared" si="5"/>
        <v>12.333079610739105</v>
      </c>
      <c r="I14" s="6">
        <f t="shared" si="5"/>
        <v>98760</v>
      </c>
      <c r="J14" s="8">
        <f t="shared" si="5"/>
        <v>43.315789473684212</v>
      </c>
      <c r="K14" s="8">
        <f t="shared" ref="K14:L14" si="6">SUM(K3:K13)</f>
        <v>196080</v>
      </c>
      <c r="L14" s="8">
        <f t="shared" si="6"/>
        <v>86</v>
      </c>
    </row>
    <row r="15" spans="1:12" x14ac:dyDescent="0.25">
      <c r="G15" s="11"/>
      <c r="H15" s="11"/>
    </row>
    <row r="16" spans="1:12" x14ac:dyDescent="0.25">
      <c r="J16" s="106" t="s">
        <v>370</v>
      </c>
      <c r="K16" s="12">
        <f>ROUNDUP(SUM(J14)/12,0)</f>
        <v>4</v>
      </c>
    </row>
    <row r="17" spans="10:11" x14ac:dyDescent="0.25">
      <c r="J17" s="106" t="s">
        <v>371</v>
      </c>
      <c r="K17" s="12">
        <f>ROUNDUP(SUM(L14)/20,0)</f>
        <v>5</v>
      </c>
    </row>
    <row r="18" spans="10:11" x14ac:dyDescent="0.25">
      <c r="J18" s="106" t="s">
        <v>372</v>
      </c>
      <c r="K18" s="12">
        <f>SUM(K16:K17)</f>
        <v>9</v>
      </c>
    </row>
  </sheetData>
  <mergeCells count="1">
    <mergeCell ref="I1:L1"/>
  </mergeCells>
  <pageMargins left="0.7" right="0.7" top="0.75" bottom="0.75" header="0.3" footer="0.3"/>
  <pageSetup scale="72" orientation="landscape" r:id="rId1"/>
  <ignoredErrors>
    <ignoredError sqref="K3 K5:K13" formula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18"/>
  <sheetViews>
    <sheetView workbookViewId="0">
      <selection activeCell="N14" sqref="N14"/>
    </sheetView>
  </sheetViews>
  <sheetFormatPr defaultRowHeight="15" x14ac:dyDescent="0.25"/>
  <cols>
    <col min="1" max="1" width="16" customWidth="1"/>
    <col min="2" max="2" width="18.5703125" bestFit="1" customWidth="1"/>
    <col min="3" max="3" width="13.42578125" customWidth="1"/>
    <col min="4" max="4" width="22.140625" customWidth="1"/>
    <col min="5" max="5" width="13.5703125" style="12" customWidth="1"/>
    <col min="6" max="6" width="11.5703125" style="12" customWidth="1"/>
    <col min="7" max="8" width="11.5703125" customWidth="1"/>
    <col min="9" max="9" width="9.140625" style="12"/>
    <col min="10" max="10" width="9.5703125" style="53" customWidth="1"/>
    <col min="11" max="12" width="8.85546875" style="53"/>
  </cols>
  <sheetData>
    <row r="1" spans="1:12" s="22" customFormat="1" ht="43.35" customHeight="1" thickBot="1" x14ac:dyDescent="0.3">
      <c r="A1" s="19" t="s">
        <v>168</v>
      </c>
      <c r="B1" s="19" t="s">
        <v>383</v>
      </c>
      <c r="C1" s="19" t="s">
        <v>382</v>
      </c>
      <c r="E1" s="17"/>
      <c r="F1" s="17"/>
      <c r="I1" s="129" t="s">
        <v>369</v>
      </c>
      <c r="J1" s="130"/>
      <c r="K1" s="130"/>
      <c r="L1" s="131"/>
    </row>
    <row r="2" spans="1:12" s="22" customFormat="1" ht="60.75" thickBot="1" x14ac:dyDescent="0.3">
      <c r="A2" s="89"/>
      <c r="B2" s="94"/>
      <c r="C2" s="95" t="s">
        <v>29</v>
      </c>
      <c r="D2" s="81" t="s">
        <v>179</v>
      </c>
      <c r="E2" s="82" t="s">
        <v>177</v>
      </c>
      <c r="F2" s="82" t="s">
        <v>178</v>
      </c>
      <c r="G2" s="96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23" t="s">
        <v>16</v>
      </c>
      <c r="B3" s="90" t="s">
        <v>169</v>
      </c>
      <c r="C3" s="91">
        <v>22017</v>
      </c>
      <c r="D3" s="73" t="s">
        <v>342</v>
      </c>
      <c r="E3" s="74">
        <v>7</v>
      </c>
      <c r="F3" s="74">
        <v>51</v>
      </c>
      <c r="G3" s="92">
        <v>3553</v>
      </c>
      <c r="H3" s="93">
        <f>(G3/'Regional Inventory Distribution'!$B$24)*100</f>
        <v>0.54856574683219872</v>
      </c>
      <c r="I3" s="74">
        <f>MROUND(MROUND(800000*H3%,120),2280)</f>
        <v>4560</v>
      </c>
      <c r="J3" s="77">
        <f>I3/2280</f>
        <v>2</v>
      </c>
      <c r="K3" s="74">
        <f>MROUND(MROUND(1600000*H3%,120),2280)</f>
        <v>9120</v>
      </c>
      <c r="L3" s="77">
        <f>K3/2280</f>
        <v>4</v>
      </c>
    </row>
    <row r="4" spans="1:12" s="39" customFormat="1" x14ac:dyDescent="0.25">
      <c r="A4" s="35" t="s">
        <v>16</v>
      </c>
      <c r="B4" s="35" t="s">
        <v>170</v>
      </c>
      <c r="C4" s="36">
        <v>29773</v>
      </c>
      <c r="D4" s="37" t="s">
        <v>343</v>
      </c>
      <c r="E4" s="38">
        <v>6</v>
      </c>
      <c r="F4" s="38">
        <v>41</v>
      </c>
      <c r="G4" s="54">
        <v>2616</v>
      </c>
      <c r="H4" s="60">
        <f>(G4/'Regional Inventory Distribution'!$B$24)*100</f>
        <v>0.40389754959556207</v>
      </c>
      <c r="I4" s="74">
        <f t="shared" ref="I4:I13" si="0">MROUND(MROUND(800000*H4%,120),2280)</f>
        <v>2280</v>
      </c>
      <c r="J4" s="77">
        <f t="shared" ref="J4:J13" si="1">I4/2280</f>
        <v>1</v>
      </c>
      <c r="K4" s="74">
        <f t="shared" ref="K4:K13" si="2">MROUND(MROUND(1600000*H4%,120),2280)</f>
        <v>6840</v>
      </c>
      <c r="L4" s="77">
        <f t="shared" ref="L4:L13" si="3">K4/2280</f>
        <v>3</v>
      </c>
    </row>
    <row r="5" spans="1:12" x14ac:dyDescent="0.25">
      <c r="A5" s="23" t="s">
        <v>16</v>
      </c>
      <c r="B5" s="23" t="s">
        <v>170</v>
      </c>
      <c r="C5" s="9"/>
      <c r="D5" s="25" t="s">
        <v>339</v>
      </c>
      <c r="E5" s="6">
        <v>5</v>
      </c>
      <c r="F5" s="6">
        <v>22</v>
      </c>
      <c r="G5" s="54">
        <v>1833</v>
      </c>
      <c r="H5" s="60">
        <f>(G5/'Regional Inventory Distribution'!$B$24)*100</f>
        <v>0.28300619587487208</v>
      </c>
      <c r="I5" s="74">
        <f t="shared" si="0"/>
        <v>2280</v>
      </c>
      <c r="J5" s="77">
        <f t="shared" si="1"/>
        <v>1</v>
      </c>
      <c r="K5" s="74">
        <f t="shared" si="2"/>
        <v>4560</v>
      </c>
      <c r="L5" s="77">
        <f t="shared" si="3"/>
        <v>2</v>
      </c>
    </row>
    <row r="6" spans="1:12" x14ac:dyDescent="0.25">
      <c r="A6" s="23" t="s">
        <v>16</v>
      </c>
      <c r="B6" s="23" t="s">
        <v>171</v>
      </c>
      <c r="C6" s="9">
        <v>49969</v>
      </c>
      <c r="D6" s="25" t="s">
        <v>344</v>
      </c>
      <c r="E6" s="6">
        <v>14</v>
      </c>
      <c r="F6" s="6">
        <v>83</v>
      </c>
      <c r="G6" s="54">
        <v>6173</v>
      </c>
      <c r="H6" s="60">
        <f>(G6/'Regional Inventory Distribution'!$B$24)*100</f>
        <v>0.95308087677882447</v>
      </c>
      <c r="I6" s="74">
        <f t="shared" si="0"/>
        <v>6840</v>
      </c>
      <c r="J6" s="77">
        <f t="shared" si="1"/>
        <v>3</v>
      </c>
      <c r="K6" s="74">
        <f t="shared" si="2"/>
        <v>15960</v>
      </c>
      <c r="L6" s="77">
        <f t="shared" si="3"/>
        <v>7</v>
      </c>
    </row>
    <row r="7" spans="1:12" x14ac:dyDescent="0.25">
      <c r="A7" s="23" t="s">
        <v>16</v>
      </c>
      <c r="B7" s="23" t="s">
        <v>171</v>
      </c>
      <c r="C7" s="9"/>
      <c r="D7" s="25" t="s">
        <v>340</v>
      </c>
      <c r="E7" s="6">
        <v>4</v>
      </c>
      <c r="F7" s="6">
        <v>9</v>
      </c>
      <c r="G7" s="54">
        <v>878</v>
      </c>
      <c r="H7" s="60">
        <f>(G7/'Regional Inventory Distribution'!$B$24)*100</f>
        <v>0.13555888705844935</v>
      </c>
      <c r="I7" s="74">
        <v>960</v>
      </c>
      <c r="J7" s="77">
        <f t="shared" si="1"/>
        <v>0.42105263157894735</v>
      </c>
      <c r="K7" s="74">
        <f t="shared" si="2"/>
        <v>2280</v>
      </c>
      <c r="L7" s="77">
        <f t="shared" si="3"/>
        <v>1</v>
      </c>
    </row>
    <row r="8" spans="1:12" x14ac:dyDescent="0.25">
      <c r="A8" s="23" t="s">
        <v>16</v>
      </c>
      <c r="B8" s="23" t="s">
        <v>172</v>
      </c>
      <c r="C8" s="9">
        <v>17226</v>
      </c>
      <c r="D8" s="25" t="s">
        <v>345</v>
      </c>
      <c r="E8" s="6">
        <v>5</v>
      </c>
      <c r="F8" s="6">
        <v>48</v>
      </c>
      <c r="G8" s="54">
        <v>2483</v>
      </c>
      <c r="H8" s="60">
        <f>(G8/'Regional Inventory Distribution'!$B$24)*100</f>
        <v>0.38336300292269898</v>
      </c>
      <c r="I8" s="74">
        <f t="shared" si="0"/>
        <v>2280</v>
      </c>
      <c r="J8" s="77">
        <f t="shared" si="1"/>
        <v>1</v>
      </c>
      <c r="K8" s="74">
        <f t="shared" si="2"/>
        <v>6840</v>
      </c>
      <c r="L8" s="77">
        <f t="shared" si="3"/>
        <v>3</v>
      </c>
    </row>
    <row r="9" spans="1:12" x14ac:dyDescent="0.25">
      <c r="A9" s="23" t="s">
        <v>16</v>
      </c>
      <c r="B9" s="23" t="s">
        <v>173</v>
      </c>
      <c r="C9" s="9">
        <v>51667</v>
      </c>
      <c r="D9" s="25" t="s">
        <v>346</v>
      </c>
      <c r="E9" s="6">
        <v>14</v>
      </c>
      <c r="F9" s="6">
        <v>122</v>
      </c>
      <c r="G9" s="54">
        <v>8204</v>
      </c>
      <c r="H9" s="60">
        <f>(G9/'Regional Inventory Distribution'!$B$24)*100</f>
        <v>1.2666573000313421</v>
      </c>
      <c r="I9" s="74">
        <f t="shared" si="0"/>
        <v>9120</v>
      </c>
      <c r="J9" s="77">
        <f t="shared" si="1"/>
        <v>4</v>
      </c>
      <c r="K9" s="74">
        <f t="shared" si="2"/>
        <v>20520</v>
      </c>
      <c r="L9" s="77">
        <f t="shared" si="3"/>
        <v>9</v>
      </c>
    </row>
    <row r="10" spans="1:12" x14ac:dyDescent="0.25">
      <c r="A10" s="23" t="s">
        <v>16</v>
      </c>
      <c r="B10" s="23" t="s">
        <v>174</v>
      </c>
      <c r="C10" s="9">
        <v>24413</v>
      </c>
      <c r="D10" s="25" t="s">
        <v>347</v>
      </c>
      <c r="E10" s="6">
        <v>7</v>
      </c>
      <c r="F10" s="6">
        <v>72</v>
      </c>
      <c r="G10" s="54">
        <v>3388</v>
      </c>
      <c r="H10" s="60">
        <f>(G10/'Regional Inventory Distribution'!$B$24)*100</f>
        <v>0.52309055735082732</v>
      </c>
      <c r="I10" s="74">
        <f t="shared" si="0"/>
        <v>4560</v>
      </c>
      <c r="J10" s="77">
        <f t="shared" si="1"/>
        <v>2</v>
      </c>
      <c r="K10" s="74">
        <f t="shared" si="2"/>
        <v>9120</v>
      </c>
      <c r="L10" s="77">
        <f t="shared" si="3"/>
        <v>4</v>
      </c>
    </row>
    <row r="11" spans="1:12" x14ac:dyDescent="0.25">
      <c r="A11" s="23" t="s">
        <v>16</v>
      </c>
      <c r="B11" s="23" t="s">
        <v>175</v>
      </c>
      <c r="C11" s="9">
        <v>21378</v>
      </c>
      <c r="D11" s="25" t="s">
        <v>348</v>
      </c>
      <c r="E11" s="6">
        <v>6</v>
      </c>
      <c r="F11" s="6">
        <v>56</v>
      </c>
      <c r="G11" s="54">
        <v>2640</v>
      </c>
      <c r="H11" s="60">
        <f>(G11/'Regional Inventory Distribution'!$B$24)*100</f>
        <v>0.4076030317019434</v>
      </c>
      <c r="I11" s="74">
        <f t="shared" si="0"/>
        <v>2280</v>
      </c>
      <c r="J11" s="77">
        <f t="shared" si="1"/>
        <v>1</v>
      </c>
      <c r="K11" s="74">
        <f t="shared" si="2"/>
        <v>6840</v>
      </c>
      <c r="L11" s="77">
        <f t="shared" si="3"/>
        <v>3</v>
      </c>
    </row>
    <row r="12" spans="1:12" x14ac:dyDescent="0.25">
      <c r="A12" s="23" t="s">
        <v>16</v>
      </c>
      <c r="B12" s="23" t="s">
        <v>175</v>
      </c>
      <c r="C12" s="9"/>
      <c r="D12" s="25" t="s">
        <v>341</v>
      </c>
      <c r="E12" s="30">
        <v>1</v>
      </c>
      <c r="F12" s="30">
        <v>6</v>
      </c>
      <c r="G12" s="54">
        <v>494</v>
      </c>
      <c r="H12" s="60">
        <f>(G12/'Regional Inventory Distribution'!$B$24)*100</f>
        <v>7.627117335634849E-2</v>
      </c>
      <c r="I12" s="74">
        <v>600</v>
      </c>
      <c r="J12" s="77">
        <f t="shared" si="1"/>
        <v>0.26315789473684209</v>
      </c>
      <c r="K12" s="74">
        <f t="shared" si="2"/>
        <v>2280</v>
      </c>
      <c r="L12" s="77">
        <f t="shared" si="3"/>
        <v>1</v>
      </c>
    </row>
    <row r="13" spans="1:12" x14ac:dyDescent="0.25">
      <c r="A13" s="23" t="s">
        <v>16</v>
      </c>
      <c r="B13" s="23" t="s">
        <v>176</v>
      </c>
      <c r="C13" s="9">
        <v>25817</v>
      </c>
      <c r="D13" s="25" t="s">
        <v>349</v>
      </c>
      <c r="E13" s="30">
        <v>7</v>
      </c>
      <c r="F13" s="30">
        <v>51</v>
      </c>
      <c r="G13" s="65">
        <v>4018</v>
      </c>
      <c r="H13" s="64">
        <f>(G13/'Regional Inventory Distribution'!$B$24)*100</f>
        <v>0.62035946264333652</v>
      </c>
      <c r="I13" s="74">
        <f t="shared" si="0"/>
        <v>4560</v>
      </c>
      <c r="J13" s="77">
        <f t="shared" si="1"/>
        <v>2</v>
      </c>
      <c r="K13" s="74">
        <f t="shared" si="2"/>
        <v>9120</v>
      </c>
      <c r="L13" s="77">
        <f t="shared" si="3"/>
        <v>4</v>
      </c>
    </row>
    <row r="14" spans="1:12" x14ac:dyDescent="0.25">
      <c r="A14" s="27" t="s">
        <v>20</v>
      </c>
      <c r="B14" s="8"/>
      <c r="C14" s="9">
        <f t="shared" ref="C14" si="4">SUM(C3:C13)</f>
        <v>242260</v>
      </c>
      <c r="E14" s="3">
        <f t="shared" ref="E14:J14" si="5">SUM(E3:E13)</f>
        <v>76</v>
      </c>
      <c r="F14" s="3">
        <f t="shared" si="5"/>
        <v>561</v>
      </c>
      <c r="G14" s="13">
        <f t="shared" si="5"/>
        <v>36280</v>
      </c>
      <c r="H14" s="60">
        <f t="shared" si="5"/>
        <v>5.601453784146404</v>
      </c>
      <c r="I14" s="6">
        <f t="shared" si="5"/>
        <v>40320</v>
      </c>
      <c r="J14" s="6">
        <f t="shared" si="5"/>
        <v>17.684210526315788</v>
      </c>
      <c r="K14" s="6">
        <f t="shared" ref="K14:L14" si="6">SUM(K3:K13)</f>
        <v>93480</v>
      </c>
      <c r="L14" s="6">
        <f t="shared" si="6"/>
        <v>41</v>
      </c>
    </row>
    <row r="15" spans="1:12" x14ac:dyDescent="0.25">
      <c r="G15" s="11"/>
      <c r="H15" s="11"/>
    </row>
    <row r="16" spans="1:12" x14ac:dyDescent="0.25">
      <c r="J16" s="106" t="s">
        <v>370</v>
      </c>
      <c r="K16" s="12">
        <f>ROUNDUP(SUM(J14)/12,0)</f>
        <v>2</v>
      </c>
    </row>
    <row r="17" spans="10:11" x14ac:dyDescent="0.25">
      <c r="J17" s="106" t="s">
        <v>371</v>
      </c>
      <c r="K17" s="12">
        <f>ROUNDUP(SUM(L14)/20,0)</f>
        <v>3</v>
      </c>
    </row>
    <row r="18" spans="10:11" x14ac:dyDescent="0.25">
      <c r="J18" s="106" t="s">
        <v>372</v>
      </c>
      <c r="K18" s="12">
        <f>SUM(K16:K17)</f>
        <v>5</v>
      </c>
    </row>
  </sheetData>
  <mergeCells count="1">
    <mergeCell ref="I1:L1"/>
  </mergeCells>
  <pageMargins left="0.7" right="0.7" top="0.75" bottom="0.75" header="0.3" footer="0.3"/>
  <pageSetup scale="72" orientation="landscape" r:id="rId1"/>
  <ignoredErrors>
    <ignoredError sqref="K3:K13" formula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20"/>
  <sheetViews>
    <sheetView tabSelected="1" zoomScale="40" zoomScaleNormal="40" workbookViewId="0">
      <selection activeCell="C12" sqref="C12"/>
    </sheetView>
  </sheetViews>
  <sheetFormatPr defaultRowHeight="28.5" x14ac:dyDescent="0.45"/>
  <cols>
    <col min="1" max="1" width="24.7109375" style="111" customWidth="1"/>
    <col min="2" max="2" width="84" style="117" customWidth="1"/>
    <col min="3" max="3" width="88.42578125" style="112" customWidth="1"/>
    <col min="4" max="4" width="66.28515625" style="113" customWidth="1"/>
    <col min="5" max="5" width="70.5703125" style="112" customWidth="1"/>
    <col min="6" max="6" width="34.140625" style="112" hidden="1" customWidth="1"/>
    <col min="7" max="7" width="21.5703125" style="112" customWidth="1"/>
    <col min="8" max="16384" width="9.140625" style="112"/>
  </cols>
  <sheetData>
    <row r="1" spans="1:7" ht="29.25" thickBot="1" x14ac:dyDescent="0.5">
      <c r="A1" s="108" t="s">
        <v>0</v>
      </c>
      <c r="B1" s="132" t="s">
        <v>385</v>
      </c>
      <c r="C1" s="132"/>
      <c r="D1" s="109" t="s">
        <v>386</v>
      </c>
      <c r="E1" s="110" t="s">
        <v>387</v>
      </c>
      <c r="F1" s="108" t="s">
        <v>388</v>
      </c>
      <c r="G1" s="108" t="s">
        <v>437</v>
      </c>
    </row>
    <row r="2" spans="1:7" ht="29.25" thickBot="1" x14ac:dyDescent="0.5">
      <c r="A2" s="118" t="s">
        <v>1</v>
      </c>
      <c r="B2" s="119" t="s">
        <v>389</v>
      </c>
      <c r="C2" s="119" t="s">
        <v>373</v>
      </c>
      <c r="D2" s="120" t="s">
        <v>390</v>
      </c>
      <c r="E2" s="120" t="s">
        <v>391</v>
      </c>
      <c r="F2" s="121">
        <v>44439</v>
      </c>
      <c r="G2" s="122">
        <v>4</v>
      </c>
    </row>
    <row r="3" spans="1:7" ht="143.25" thickBot="1" x14ac:dyDescent="0.5">
      <c r="A3" s="118" t="s">
        <v>2</v>
      </c>
      <c r="B3" s="119" t="s">
        <v>392</v>
      </c>
      <c r="C3" s="119" t="s">
        <v>393</v>
      </c>
      <c r="D3" s="120" t="s">
        <v>394</v>
      </c>
      <c r="E3" s="123" t="s">
        <v>395</v>
      </c>
      <c r="F3" s="121">
        <v>44439</v>
      </c>
      <c r="G3" s="122">
        <v>4</v>
      </c>
    </row>
    <row r="4" spans="1:7" ht="29.25" thickBot="1" x14ac:dyDescent="0.5">
      <c r="A4" s="118" t="s">
        <v>3</v>
      </c>
      <c r="B4" s="119" t="s">
        <v>396</v>
      </c>
      <c r="C4" s="119" t="s">
        <v>397</v>
      </c>
      <c r="D4" s="120" t="s">
        <v>398</v>
      </c>
      <c r="E4" s="120" t="s">
        <v>399</v>
      </c>
      <c r="F4" s="121">
        <v>44439</v>
      </c>
      <c r="G4" s="122">
        <v>4</v>
      </c>
    </row>
    <row r="5" spans="1:7" ht="29.25" thickBot="1" x14ac:dyDescent="0.5">
      <c r="A5" s="118" t="s">
        <v>4</v>
      </c>
      <c r="B5" s="119" t="s">
        <v>400</v>
      </c>
      <c r="C5" s="119" t="s">
        <v>401</v>
      </c>
      <c r="D5" s="120" t="s">
        <v>402</v>
      </c>
      <c r="E5" s="120" t="s">
        <v>403</v>
      </c>
      <c r="F5" s="121">
        <v>44439</v>
      </c>
      <c r="G5" s="122">
        <v>6</v>
      </c>
    </row>
    <row r="6" spans="1:7" ht="29.25" thickBot="1" x14ac:dyDescent="0.5">
      <c r="A6" s="118" t="s">
        <v>5</v>
      </c>
      <c r="B6" s="119" t="s">
        <v>404</v>
      </c>
      <c r="C6" s="119" t="s">
        <v>374</v>
      </c>
      <c r="D6" s="120" t="s">
        <v>405</v>
      </c>
      <c r="E6" s="120" t="s">
        <v>406</v>
      </c>
      <c r="F6" s="121">
        <v>44440</v>
      </c>
      <c r="G6" s="122">
        <v>5</v>
      </c>
    </row>
    <row r="7" spans="1:7" ht="29.25" thickBot="1" x14ac:dyDescent="0.5">
      <c r="A7" s="118" t="s">
        <v>6</v>
      </c>
      <c r="B7" s="124" t="s">
        <v>407</v>
      </c>
      <c r="C7" s="124" t="s">
        <v>375</v>
      </c>
      <c r="D7" s="120" t="s">
        <v>408</v>
      </c>
      <c r="E7" s="120" t="s">
        <v>409</v>
      </c>
      <c r="F7" s="121">
        <v>44440</v>
      </c>
      <c r="G7" s="122">
        <v>5</v>
      </c>
    </row>
    <row r="8" spans="1:7" ht="29.25" thickBot="1" x14ac:dyDescent="0.5">
      <c r="A8" s="118" t="s">
        <v>7</v>
      </c>
      <c r="B8" s="119" t="s">
        <v>410</v>
      </c>
      <c r="C8" s="119" t="s">
        <v>376</v>
      </c>
      <c r="D8" s="120" t="s">
        <v>408</v>
      </c>
      <c r="E8" s="120" t="s">
        <v>411</v>
      </c>
      <c r="F8" s="121">
        <v>44440</v>
      </c>
      <c r="G8" s="122">
        <v>11</v>
      </c>
    </row>
    <row r="9" spans="1:7" ht="29.25" thickBot="1" x14ac:dyDescent="0.5">
      <c r="A9" s="118" t="s">
        <v>8</v>
      </c>
      <c r="B9" s="119" t="s">
        <v>412</v>
      </c>
      <c r="C9" s="119" t="s">
        <v>413</v>
      </c>
      <c r="D9" s="120" t="s">
        <v>377</v>
      </c>
      <c r="E9" s="120" t="s">
        <v>414</v>
      </c>
      <c r="F9" s="121">
        <v>44440</v>
      </c>
      <c r="G9" s="122">
        <v>8</v>
      </c>
    </row>
    <row r="10" spans="1:7" ht="29.25" thickBot="1" x14ac:dyDescent="0.5">
      <c r="A10" s="118" t="s">
        <v>9</v>
      </c>
      <c r="B10" s="119" t="s">
        <v>415</v>
      </c>
      <c r="C10" s="119" t="s">
        <v>378</v>
      </c>
      <c r="D10" s="125" t="s">
        <v>439</v>
      </c>
      <c r="E10" s="120" t="s">
        <v>438</v>
      </c>
      <c r="F10" s="121">
        <v>44439</v>
      </c>
      <c r="G10" s="122">
        <v>3</v>
      </c>
    </row>
    <row r="11" spans="1:7" ht="29.25" thickBot="1" x14ac:dyDescent="0.5">
      <c r="A11" s="118" t="s">
        <v>10</v>
      </c>
      <c r="B11" s="119" t="s">
        <v>416</v>
      </c>
      <c r="C11" s="126" t="s">
        <v>417</v>
      </c>
      <c r="D11" s="127" t="s">
        <v>379</v>
      </c>
      <c r="E11" s="120" t="s">
        <v>438</v>
      </c>
      <c r="F11" s="121">
        <v>44439</v>
      </c>
      <c r="G11" s="122">
        <v>2</v>
      </c>
    </row>
    <row r="12" spans="1:7" ht="57.75" thickBot="1" x14ac:dyDescent="0.5">
      <c r="A12" s="118" t="s">
        <v>11</v>
      </c>
      <c r="B12" s="119" t="s">
        <v>441</v>
      </c>
      <c r="C12" s="125" t="s">
        <v>440</v>
      </c>
      <c r="D12" s="127" t="s">
        <v>418</v>
      </c>
      <c r="E12" s="120" t="s">
        <v>419</v>
      </c>
      <c r="F12" s="121">
        <v>44439</v>
      </c>
      <c r="G12" s="122">
        <v>4</v>
      </c>
    </row>
    <row r="13" spans="1:7" ht="29.25" thickBot="1" x14ac:dyDescent="0.5">
      <c r="A13" s="118" t="s">
        <v>12</v>
      </c>
      <c r="B13" s="126" t="s">
        <v>442</v>
      </c>
      <c r="C13" s="126" t="s">
        <v>420</v>
      </c>
      <c r="D13" s="120" t="s">
        <v>421</v>
      </c>
      <c r="E13" s="120" t="s">
        <v>422</v>
      </c>
      <c r="F13" s="121">
        <v>44439</v>
      </c>
      <c r="G13" s="122">
        <v>2</v>
      </c>
    </row>
    <row r="14" spans="1:7" ht="33.75" customHeight="1" thickBot="1" x14ac:dyDescent="0.5">
      <c r="A14" s="118" t="s">
        <v>13</v>
      </c>
      <c r="B14" s="119" t="s">
        <v>423</v>
      </c>
      <c r="C14" s="119" t="s">
        <v>424</v>
      </c>
      <c r="D14" s="120" t="s">
        <v>425</v>
      </c>
      <c r="E14" s="120" t="s">
        <v>426</v>
      </c>
      <c r="F14" s="121">
        <v>44440</v>
      </c>
      <c r="G14" s="122">
        <v>5</v>
      </c>
    </row>
    <row r="15" spans="1:7" ht="29.25" thickBot="1" x14ac:dyDescent="0.5">
      <c r="A15" s="118" t="s">
        <v>14</v>
      </c>
      <c r="B15" s="119" t="s">
        <v>427</v>
      </c>
      <c r="C15" s="119" t="s">
        <v>428</v>
      </c>
      <c r="D15" s="120" t="s">
        <v>380</v>
      </c>
      <c r="E15" s="120" t="s">
        <v>429</v>
      </c>
      <c r="F15" s="121">
        <v>44440</v>
      </c>
      <c r="G15" s="122">
        <v>4</v>
      </c>
    </row>
    <row r="16" spans="1:7" ht="39.75" customHeight="1" thickBot="1" x14ac:dyDescent="0.5">
      <c r="A16" s="118" t="s">
        <v>430</v>
      </c>
      <c r="B16" s="119" t="s">
        <v>431</v>
      </c>
      <c r="C16" s="119" t="s">
        <v>432</v>
      </c>
      <c r="D16" s="125" t="s">
        <v>382</v>
      </c>
      <c r="E16" s="120" t="s">
        <v>433</v>
      </c>
      <c r="F16" s="121">
        <v>44440</v>
      </c>
      <c r="G16" s="122">
        <v>9</v>
      </c>
    </row>
    <row r="17" spans="1:7" ht="29.25" thickBot="1" x14ac:dyDescent="0.5">
      <c r="A17" s="118" t="s">
        <v>434</v>
      </c>
      <c r="B17" s="119" t="s">
        <v>431</v>
      </c>
      <c r="C17" s="119" t="s">
        <v>432</v>
      </c>
      <c r="D17" s="125" t="s">
        <v>382</v>
      </c>
      <c r="E17" s="120" t="s">
        <v>435</v>
      </c>
      <c r="F17" s="121">
        <v>44440</v>
      </c>
      <c r="G17" s="122">
        <v>5</v>
      </c>
    </row>
    <row r="19" spans="1:7" x14ac:dyDescent="0.45">
      <c r="A19" s="114" t="s">
        <v>6</v>
      </c>
      <c r="B19" s="116" t="s">
        <v>436</v>
      </c>
      <c r="C19" s="115"/>
    </row>
    <row r="20" spans="1:7" x14ac:dyDescent="0.45">
      <c r="A20" s="114" t="s">
        <v>7</v>
      </c>
      <c r="B20" s="116" t="s">
        <v>243</v>
      </c>
    </row>
  </sheetData>
  <mergeCells count="1">
    <mergeCell ref="B1:C1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workbookViewId="0">
      <selection activeCell="B18" sqref="B18"/>
    </sheetView>
  </sheetViews>
  <sheetFormatPr defaultColWidth="9.140625" defaultRowHeight="15" x14ac:dyDescent="0.25"/>
  <cols>
    <col min="1" max="1" width="20.140625" style="11" customWidth="1"/>
    <col min="2" max="2" width="17.5703125" style="11" bestFit="1" customWidth="1"/>
    <col min="3" max="3" width="11.140625" style="12" bestFit="1" customWidth="1"/>
    <col min="4" max="4" width="22.42578125" customWidth="1"/>
    <col min="5" max="6" width="9.140625" style="12"/>
    <col min="7" max="8" width="13.140625" style="12" customWidth="1"/>
    <col min="9" max="9" width="9.140625" style="12"/>
    <col min="10" max="10" width="9.5703125" style="53" customWidth="1"/>
    <col min="11" max="12" width="9.140625" style="12"/>
    <col min="13" max="16384" width="9.140625" style="11"/>
  </cols>
  <sheetData>
    <row r="1" spans="1:12" s="16" customFormat="1" ht="60.75" thickBot="1" x14ac:dyDescent="0.3">
      <c r="A1" s="68" t="s">
        <v>31</v>
      </c>
      <c r="B1" s="16" t="s">
        <v>373</v>
      </c>
      <c r="C1" s="69" t="s">
        <v>30</v>
      </c>
      <c r="D1" s="22"/>
      <c r="E1" s="67"/>
      <c r="F1" s="67"/>
      <c r="G1" s="67"/>
      <c r="H1" s="67"/>
      <c r="I1" s="128" t="s">
        <v>369</v>
      </c>
      <c r="J1" s="128"/>
      <c r="K1" s="128"/>
      <c r="L1" s="128"/>
    </row>
    <row r="2" spans="1:12" s="15" customFormat="1" ht="60.75" thickBot="1" x14ac:dyDescent="0.3">
      <c r="A2" s="78"/>
      <c r="B2" s="79"/>
      <c r="C2" s="80" t="s">
        <v>29</v>
      </c>
      <c r="D2" s="81" t="s">
        <v>179</v>
      </c>
      <c r="E2" s="82" t="s">
        <v>177</v>
      </c>
      <c r="F2" s="83" t="s">
        <v>178</v>
      </c>
      <c r="G2" s="82" t="s">
        <v>360</v>
      </c>
      <c r="H2" s="84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70" t="s">
        <v>1</v>
      </c>
      <c r="B3" s="71" t="s">
        <v>28</v>
      </c>
      <c r="C3" s="72">
        <v>8152</v>
      </c>
      <c r="D3" s="73" t="s">
        <v>181</v>
      </c>
      <c r="E3" s="74">
        <v>5</v>
      </c>
      <c r="F3" s="75">
        <v>27</v>
      </c>
      <c r="G3" s="74">
        <v>1038</v>
      </c>
      <c r="H3" s="76">
        <f>(G3/'Regional Inventory Distribution'!$B$24)*100</f>
        <v>0.16026210110099137</v>
      </c>
      <c r="I3" s="74">
        <f>MROUND(MROUND(800000*H3%,120),2280)</f>
        <v>2280</v>
      </c>
      <c r="J3" s="77">
        <f>I3/2280</f>
        <v>1</v>
      </c>
      <c r="K3" s="74">
        <f>MROUND(MROUND(1600000*H3%,120),2280)</f>
        <v>2280</v>
      </c>
      <c r="L3" s="77">
        <f>K3/2280</f>
        <v>1</v>
      </c>
    </row>
    <row r="4" spans="1:12" x14ac:dyDescent="0.25">
      <c r="A4" s="20" t="s">
        <v>1</v>
      </c>
      <c r="B4" s="13" t="s">
        <v>27</v>
      </c>
      <c r="C4" s="3">
        <v>38616</v>
      </c>
      <c r="D4" s="25" t="s">
        <v>182</v>
      </c>
      <c r="E4" s="6">
        <v>8</v>
      </c>
      <c r="F4" s="47">
        <v>58</v>
      </c>
      <c r="G4" s="6">
        <v>2839</v>
      </c>
      <c r="H4" s="56">
        <f>(G4/'Regional Inventory Distribution'!$B$24)*100</f>
        <v>0.43832765416735497</v>
      </c>
      <c r="I4" s="74">
        <f t="shared" ref="I4:I14" si="0">MROUND(MROUND(800000*H4%,120),2280)</f>
        <v>4560</v>
      </c>
      <c r="J4" s="77">
        <f t="shared" ref="J4:J14" si="1">I4/2280</f>
        <v>2</v>
      </c>
      <c r="K4" s="74">
        <f t="shared" ref="K4:K14" si="2">MROUND(MROUND(1600000*H4%,120),2280)</f>
        <v>6840</v>
      </c>
      <c r="L4" s="77">
        <f t="shared" ref="L4:L14" si="3">K4/2280</f>
        <v>3</v>
      </c>
    </row>
    <row r="5" spans="1:12" x14ac:dyDescent="0.25">
      <c r="A5" s="20" t="s">
        <v>1</v>
      </c>
      <c r="B5" s="13" t="s">
        <v>27</v>
      </c>
      <c r="C5" s="3"/>
      <c r="D5" s="25" t="s">
        <v>190</v>
      </c>
      <c r="E5" s="6">
        <v>4</v>
      </c>
      <c r="F5" s="47">
        <v>15</v>
      </c>
      <c r="G5" s="6">
        <v>1614</v>
      </c>
      <c r="H5" s="56">
        <f>(G5/'Regional Inventory Distribution'!$B$24)*100</f>
        <v>0.24919367165414266</v>
      </c>
      <c r="I5" s="74">
        <f t="shared" si="0"/>
        <v>2280</v>
      </c>
      <c r="J5" s="77">
        <f t="shared" si="1"/>
        <v>1</v>
      </c>
      <c r="K5" s="74">
        <f t="shared" si="2"/>
        <v>4560</v>
      </c>
      <c r="L5" s="77">
        <f t="shared" si="3"/>
        <v>2</v>
      </c>
    </row>
    <row r="6" spans="1:12" x14ac:dyDescent="0.25">
      <c r="A6" s="20" t="s">
        <v>1</v>
      </c>
      <c r="B6" s="13" t="s">
        <v>26</v>
      </c>
      <c r="C6" s="3">
        <v>4890</v>
      </c>
      <c r="D6" s="25" t="s">
        <v>183</v>
      </c>
      <c r="E6" s="6">
        <v>3</v>
      </c>
      <c r="F6" s="47">
        <v>17</v>
      </c>
      <c r="G6" s="6">
        <v>674</v>
      </c>
      <c r="H6" s="56">
        <f>(G6/'Regional Inventory Distribution'!$B$24)*100</f>
        <v>0.10406228915420827</v>
      </c>
      <c r="I6" s="74">
        <v>720</v>
      </c>
      <c r="J6" s="77">
        <f t="shared" si="1"/>
        <v>0.31578947368421051</v>
      </c>
      <c r="K6" s="74">
        <v>2280</v>
      </c>
      <c r="L6" s="77">
        <f t="shared" si="3"/>
        <v>1</v>
      </c>
    </row>
    <row r="7" spans="1:12" x14ac:dyDescent="0.25">
      <c r="A7" s="20" t="s">
        <v>1</v>
      </c>
      <c r="B7" s="13" t="s">
        <v>25</v>
      </c>
      <c r="C7" s="3"/>
      <c r="D7" s="25" t="s">
        <v>188</v>
      </c>
      <c r="E7" s="6">
        <v>1</v>
      </c>
      <c r="F7" s="47">
        <v>1</v>
      </c>
      <c r="G7" s="6">
        <v>270</v>
      </c>
      <c r="H7" s="56">
        <f>(G7/'Regional Inventory Distribution'!$B$24)*100</f>
        <v>4.1686673696789668E-2</v>
      </c>
      <c r="I7" s="74">
        <v>240</v>
      </c>
      <c r="J7" s="77">
        <f t="shared" si="1"/>
        <v>0.10526315789473684</v>
      </c>
      <c r="K7" s="74">
        <v>2280</v>
      </c>
      <c r="L7" s="77">
        <f t="shared" si="3"/>
        <v>1</v>
      </c>
    </row>
    <row r="8" spans="1:12" x14ac:dyDescent="0.25">
      <c r="A8" s="20" t="s">
        <v>1</v>
      </c>
      <c r="B8" s="13" t="s">
        <v>25</v>
      </c>
      <c r="C8" s="3">
        <v>6213</v>
      </c>
      <c r="D8" s="25" t="s">
        <v>184</v>
      </c>
      <c r="E8" s="6">
        <v>3</v>
      </c>
      <c r="F8" s="47">
        <v>11</v>
      </c>
      <c r="G8" s="6">
        <v>573</v>
      </c>
      <c r="H8" s="56">
        <f>(G8/'Regional Inventory Distribution'!$B$24)*100</f>
        <v>8.8468385289853624E-2</v>
      </c>
      <c r="I8" s="74">
        <v>600</v>
      </c>
      <c r="J8" s="77">
        <f t="shared" si="1"/>
        <v>0.26315789473684209</v>
      </c>
      <c r="K8" s="74">
        <v>2280</v>
      </c>
      <c r="L8" s="77">
        <f t="shared" si="3"/>
        <v>1</v>
      </c>
    </row>
    <row r="9" spans="1:12" x14ac:dyDescent="0.25">
      <c r="A9" s="20" t="s">
        <v>1</v>
      </c>
      <c r="B9" s="13" t="s">
        <v>24</v>
      </c>
      <c r="C9" s="3">
        <v>37259</v>
      </c>
      <c r="D9" s="25" t="s">
        <v>185</v>
      </c>
      <c r="E9" s="6">
        <v>11</v>
      </c>
      <c r="F9" s="47">
        <v>96</v>
      </c>
      <c r="G9" s="6">
        <v>3945</v>
      </c>
      <c r="H9" s="56">
        <f>(G9/'Regional Inventory Distribution'!$B$24)*100</f>
        <v>0.60908862123642671</v>
      </c>
      <c r="I9" s="74">
        <f t="shared" si="0"/>
        <v>4560</v>
      </c>
      <c r="J9" s="77">
        <f t="shared" si="1"/>
        <v>2</v>
      </c>
      <c r="K9" s="74">
        <f t="shared" si="2"/>
        <v>9120</v>
      </c>
      <c r="L9" s="77">
        <f t="shared" si="3"/>
        <v>4</v>
      </c>
    </row>
    <row r="10" spans="1:12" x14ac:dyDescent="0.25">
      <c r="A10" s="20" t="s">
        <v>1</v>
      </c>
      <c r="B10" s="13" t="s">
        <v>24</v>
      </c>
      <c r="C10" s="3"/>
      <c r="D10" s="25" t="s">
        <v>191</v>
      </c>
      <c r="E10" s="6">
        <v>3</v>
      </c>
      <c r="F10" s="47">
        <v>21</v>
      </c>
      <c r="G10" s="6">
        <v>1791</v>
      </c>
      <c r="H10" s="56">
        <f>(G10/'Regional Inventory Distribution'!$B$24)*100</f>
        <v>0.27652160218870475</v>
      </c>
      <c r="I10" s="74">
        <f t="shared" si="0"/>
        <v>2280</v>
      </c>
      <c r="J10" s="77">
        <f t="shared" si="1"/>
        <v>1</v>
      </c>
      <c r="K10" s="74">
        <f t="shared" si="2"/>
        <v>4560</v>
      </c>
      <c r="L10" s="77">
        <f t="shared" si="3"/>
        <v>2</v>
      </c>
    </row>
    <row r="11" spans="1:12" x14ac:dyDescent="0.25">
      <c r="A11" s="20" t="s">
        <v>1</v>
      </c>
      <c r="B11" s="13" t="s">
        <v>23</v>
      </c>
      <c r="C11" s="3">
        <v>4625</v>
      </c>
      <c r="D11" s="25" t="s">
        <v>186</v>
      </c>
      <c r="E11" s="6">
        <v>2</v>
      </c>
      <c r="F11" s="47">
        <v>14</v>
      </c>
      <c r="G11" s="6">
        <v>684</v>
      </c>
      <c r="H11" s="56">
        <f>(G11/'Regional Inventory Distribution'!$B$24)*100</f>
        <v>0.10560624003186714</v>
      </c>
      <c r="I11" s="74">
        <v>720</v>
      </c>
      <c r="J11" s="77">
        <f t="shared" si="1"/>
        <v>0.31578947368421051</v>
      </c>
      <c r="K11" s="74">
        <v>2280</v>
      </c>
      <c r="L11" s="77">
        <f t="shared" si="3"/>
        <v>1</v>
      </c>
    </row>
    <row r="12" spans="1:12" x14ac:dyDescent="0.25">
      <c r="A12" s="20" t="s">
        <v>1</v>
      </c>
      <c r="B12" s="13" t="s">
        <v>22</v>
      </c>
      <c r="C12" s="3">
        <v>65285</v>
      </c>
      <c r="D12" s="25" t="s">
        <v>189</v>
      </c>
      <c r="E12" s="6">
        <v>13</v>
      </c>
      <c r="F12" s="47">
        <v>103</v>
      </c>
      <c r="G12" s="6">
        <v>6746</v>
      </c>
      <c r="H12" s="56">
        <f>(G12/'Regional Inventory Distribution'!$B$24)*100</f>
        <v>1.0415492620686779</v>
      </c>
      <c r="I12" s="74">
        <f t="shared" si="0"/>
        <v>9120</v>
      </c>
      <c r="J12" s="77">
        <f t="shared" si="1"/>
        <v>4</v>
      </c>
      <c r="K12" s="74">
        <f t="shared" si="2"/>
        <v>15960</v>
      </c>
      <c r="L12" s="77">
        <f t="shared" si="3"/>
        <v>7</v>
      </c>
    </row>
    <row r="13" spans="1:12" x14ac:dyDescent="0.25">
      <c r="A13" s="20" t="s">
        <v>1</v>
      </c>
      <c r="B13" s="13" t="s">
        <v>22</v>
      </c>
      <c r="C13" s="3"/>
      <c r="D13" s="34" t="s">
        <v>192</v>
      </c>
      <c r="E13" s="30">
        <v>7</v>
      </c>
      <c r="F13" s="48">
        <v>29</v>
      </c>
      <c r="G13" s="6">
        <v>2966</v>
      </c>
      <c r="H13" s="56">
        <f>(G13/'Regional Inventory Distribution'!$B$24)*100</f>
        <v>0.45793583031362273</v>
      </c>
      <c r="I13" s="74">
        <f t="shared" si="0"/>
        <v>4560</v>
      </c>
      <c r="J13" s="77">
        <f t="shared" si="1"/>
        <v>2</v>
      </c>
      <c r="K13" s="74">
        <f t="shared" si="2"/>
        <v>6840</v>
      </c>
      <c r="L13" s="77">
        <f t="shared" si="3"/>
        <v>3</v>
      </c>
    </row>
    <row r="14" spans="1:12" x14ac:dyDescent="0.25">
      <c r="A14" s="20" t="s">
        <v>1</v>
      </c>
      <c r="B14" s="13" t="s">
        <v>21</v>
      </c>
      <c r="C14" s="3">
        <v>31177</v>
      </c>
      <c r="D14" s="25" t="s">
        <v>187</v>
      </c>
      <c r="E14" s="30">
        <v>13</v>
      </c>
      <c r="F14" s="48">
        <v>77</v>
      </c>
      <c r="G14" s="30">
        <v>4506</v>
      </c>
      <c r="H14" s="57">
        <f>(G14/'Regional Inventory Distribution'!$B$24)*100</f>
        <v>0.69570426547308972</v>
      </c>
      <c r="I14" s="74">
        <f t="shared" si="0"/>
        <v>4560</v>
      </c>
      <c r="J14" s="77">
        <f t="shared" si="1"/>
        <v>2</v>
      </c>
      <c r="K14" s="74">
        <f t="shared" si="2"/>
        <v>11400</v>
      </c>
      <c r="L14" s="77">
        <f t="shared" si="3"/>
        <v>5</v>
      </c>
    </row>
    <row r="15" spans="1:12" x14ac:dyDescent="0.25">
      <c r="A15" s="14" t="s">
        <v>20</v>
      </c>
      <c r="B15" s="24" t="s">
        <v>20</v>
      </c>
      <c r="C15" s="3">
        <f>SUM(C3:C14)</f>
        <v>196217</v>
      </c>
      <c r="E15" s="3">
        <f>SUM(E3:E14)</f>
        <v>73</v>
      </c>
      <c r="F15" s="3">
        <f>SUM(F3:F14)</f>
        <v>469</v>
      </c>
      <c r="G15" s="6">
        <f>SUM(G3:G14)</f>
        <v>27646</v>
      </c>
      <c r="H15" s="60">
        <f>SUM(H3:H14)</f>
        <v>4.2684065963757289</v>
      </c>
      <c r="I15" s="74">
        <f>SUM(I3:I14)</f>
        <v>36480</v>
      </c>
      <c r="J15" s="6">
        <f t="shared" ref="J15" si="4">SUM(J3:J14)</f>
        <v>16</v>
      </c>
      <c r="K15" s="6">
        <f>SUM(K3:K14)</f>
        <v>70680</v>
      </c>
      <c r="L15" s="6">
        <f t="shared" ref="L15" si="5">SUM(L3:L14)</f>
        <v>31</v>
      </c>
    </row>
    <row r="16" spans="1:12" x14ac:dyDescent="0.25">
      <c r="I16" s="55"/>
    </row>
    <row r="17" spans="9:10" x14ac:dyDescent="0.25">
      <c r="I17" s="106" t="s">
        <v>370</v>
      </c>
      <c r="J17" s="12">
        <f>ROUNDUP(SUM(J15)/12,0)</f>
        <v>2</v>
      </c>
    </row>
    <row r="18" spans="9:10" x14ac:dyDescent="0.25">
      <c r="I18" s="106" t="s">
        <v>371</v>
      </c>
      <c r="J18" s="12">
        <f>ROUNDUP(SUM(L15)/20,0)</f>
        <v>2</v>
      </c>
    </row>
    <row r="19" spans="9:10" x14ac:dyDescent="0.25">
      <c r="I19" s="106" t="s">
        <v>372</v>
      </c>
      <c r="J19" s="12">
        <f>SUM(J17:J18)</f>
        <v>4</v>
      </c>
    </row>
  </sheetData>
  <mergeCells count="1">
    <mergeCell ref="I1:L1"/>
  </mergeCells>
  <pageMargins left="0.7" right="0.7" top="0.75" bottom="0.75" header="0.3" footer="0.3"/>
  <pageSetup scale="66" orientation="landscape" r:id="rId1"/>
  <ignoredErrors>
    <ignoredError sqref="K3:K5 J18 K9:K10 K12:K1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7"/>
  <sheetViews>
    <sheetView workbookViewId="0">
      <selection activeCell="K10" sqref="K10"/>
    </sheetView>
  </sheetViews>
  <sheetFormatPr defaultColWidth="9.140625" defaultRowHeight="15" x14ac:dyDescent="0.25"/>
  <cols>
    <col min="1" max="1" width="17.5703125" style="11" customWidth="1"/>
    <col min="2" max="2" width="15.42578125" style="11" bestFit="1" customWidth="1"/>
    <col min="3" max="3" width="11.140625" style="11" customWidth="1"/>
    <col min="4" max="4" width="28.140625" customWidth="1"/>
    <col min="5" max="6" width="9.140625" style="12"/>
    <col min="7" max="7" width="11.85546875" style="11" customWidth="1"/>
    <col min="8" max="8" width="13.140625" style="12" customWidth="1"/>
    <col min="9" max="9" width="9.140625" style="12"/>
    <col min="10" max="10" width="9.5703125" style="53" customWidth="1"/>
    <col min="11" max="12" width="9.140625" style="12"/>
    <col min="13" max="16384" width="9.140625" style="11"/>
  </cols>
  <sheetData>
    <row r="1" spans="1:12" s="16" customFormat="1" ht="57.6" customHeight="1" thickBot="1" x14ac:dyDescent="0.3">
      <c r="A1" s="16" t="s">
        <v>32</v>
      </c>
      <c r="B1" s="16" t="s">
        <v>33</v>
      </c>
      <c r="C1" s="16" t="s">
        <v>34</v>
      </c>
      <c r="D1" s="22"/>
      <c r="E1" s="17"/>
      <c r="F1" s="17"/>
      <c r="H1" s="61"/>
      <c r="I1" s="128" t="s">
        <v>369</v>
      </c>
      <c r="J1" s="128"/>
      <c r="K1" s="128"/>
      <c r="L1" s="128"/>
    </row>
    <row r="2" spans="1:12" s="15" customFormat="1" ht="60.75" thickBot="1" x14ac:dyDescent="0.3">
      <c r="A2" s="86"/>
      <c r="B2" s="78"/>
      <c r="C2" s="80" t="s">
        <v>29</v>
      </c>
      <c r="D2" s="81" t="s">
        <v>179</v>
      </c>
      <c r="E2" s="82" t="s">
        <v>177</v>
      </c>
      <c r="F2" s="82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2" t="s">
        <v>366</v>
      </c>
      <c r="L2" s="82" t="s">
        <v>368</v>
      </c>
    </row>
    <row r="3" spans="1:12" x14ac:dyDescent="0.25">
      <c r="A3" s="13" t="s">
        <v>2</v>
      </c>
      <c r="B3" s="71" t="s">
        <v>35</v>
      </c>
      <c r="C3" s="72">
        <v>12747</v>
      </c>
      <c r="D3" s="73" t="s">
        <v>194</v>
      </c>
      <c r="E3" s="74">
        <v>4</v>
      </c>
      <c r="F3" s="74">
        <v>41</v>
      </c>
      <c r="G3" s="71">
        <v>1848</v>
      </c>
      <c r="H3" s="76">
        <f>(G3/'Regional Inventory Distribution'!$B$24)*100</f>
        <v>0.28532212219136038</v>
      </c>
      <c r="I3" s="74">
        <f>MROUND(MROUND(800000*H3%,120),2280)</f>
        <v>2280</v>
      </c>
      <c r="J3" s="77">
        <f>I3/2280</f>
        <v>1</v>
      </c>
      <c r="K3" s="74">
        <f>MROUND(MROUND(1600000*H3%,120),2280)</f>
        <v>4560</v>
      </c>
      <c r="L3" s="77">
        <f>K3/2280</f>
        <v>2</v>
      </c>
    </row>
    <row r="4" spans="1:12" x14ac:dyDescent="0.25">
      <c r="A4" s="13" t="s">
        <v>2</v>
      </c>
      <c r="B4" s="13" t="s">
        <v>36</v>
      </c>
      <c r="C4" s="3">
        <v>72438</v>
      </c>
      <c r="D4" s="25" t="s">
        <v>195</v>
      </c>
      <c r="E4" s="6">
        <v>16</v>
      </c>
      <c r="F4" s="6">
        <v>126</v>
      </c>
      <c r="G4" s="13">
        <v>8266</v>
      </c>
      <c r="H4" s="56">
        <f>(G4/'Regional Inventory Distribution'!$B$24)*100</f>
        <v>1.2762297954728272</v>
      </c>
      <c r="I4" s="74">
        <f t="shared" ref="I4:I12" si="0">MROUND(MROUND(800000*H4%,120),2280)</f>
        <v>9120</v>
      </c>
      <c r="J4" s="77">
        <f t="shared" ref="J4:J12" si="1">I4/2280</f>
        <v>4</v>
      </c>
      <c r="K4" s="74">
        <f t="shared" ref="K4:K12" si="2">MROUND(MROUND(1600000*H4%,120),2280)</f>
        <v>20520</v>
      </c>
      <c r="L4" s="77">
        <f t="shared" ref="L4:L12" si="3">K4/2280</f>
        <v>9</v>
      </c>
    </row>
    <row r="5" spans="1:12" x14ac:dyDescent="0.25">
      <c r="A5" s="13" t="s">
        <v>2</v>
      </c>
      <c r="B5" s="13" t="s">
        <v>37</v>
      </c>
      <c r="C5" s="3">
        <v>9154</v>
      </c>
      <c r="D5" s="25" t="s">
        <v>196</v>
      </c>
      <c r="E5" s="6">
        <v>4</v>
      </c>
      <c r="F5" s="6">
        <v>30</v>
      </c>
      <c r="G5" s="13">
        <v>1336</v>
      </c>
      <c r="H5" s="56">
        <f>(G5/'Regional Inventory Distribution'!$B$24)*100</f>
        <v>0.20627183725522588</v>
      </c>
      <c r="I5" s="74">
        <f t="shared" si="0"/>
        <v>2280</v>
      </c>
      <c r="J5" s="77">
        <f t="shared" si="1"/>
        <v>1</v>
      </c>
      <c r="K5" s="74">
        <f t="shared" si="2"/>
        <v>2280</v>
      </c>
      <c r="L5" s="77">
        <f t="shared" si="3"/>
        <v>1</v>
      </c>
    </row>
    <row r="6" spans="1:12" x14ac:dyDescent="0.25">
      <c r="A6" s="13" t="s">
        <v>2</v>
      </c>
      <c r="B6" s="13" t="s">
        <v>38</v>
      </c>
      <c r="C6" s="3">
        <v>45985</v>
      </c>
      <c r="D6" s="25" t="s">
        <v>197</v>
      </c>
      <c r="E6" s="6">
        <v>16</v>
      </c>
      <c r="F6" s="6">
        <v>90</v>
      </c>
      <c r="G6" s="13">
        <v>6465</v>
      </c>
      <c r="H6" s="56">
        <f>(G6/'Regional Inventory Distribution'!$B$24)*100</f>
        <v>0.99816424240646362</v>
      </c>
      <c r="I6" s="74">
        <f t="shared" si="0"/>
        <v>9120</v>
      </c>
      <c r="J6" s="77">
        <f t="shared" si="1"/>
        <v>4</v>
      </c>
      <c r="K6" s="74">
        <f t="shared" si="2"/>
        <v>15960</v>
      </c>
      <c r="L6" s="77">
        <f t="shared" si="3"/>
        <v>7</v>
      </c>
    </row>
    <row r="7" spans="1:12" x14ac:dyDescent="0.25">
      <c r="A7" s="13" t="s">
        <v>2</v>
      </c>
      <c r="B7" s="13" t="s">
        <v>38</v>
      </c>
      <c r="C7" s="3"/>
      <c r="D7" s="25" t="s">
        <v>193</v>
      </c>
      <c r="E7" s="6">
        <v>2</v>
      </c>
      <c r="F7" s="6">
        <v>8</v>
      </c>
      <c r="G7" s="13">
        <v>548</v>
      </c>
      <c r="H7" s="56">
        <f>(G7/'Regional Inventory Distribution'!$B$24)*100</f>
        <v>8.4608508095706428E-2</v>
      </c>
      <c r="I7" s="74">
        <v>600</v>
      </c>
      <c r="J7" s="77">
        <f t="shared" si="1"/>
        <v>0.26315789473684209</v>
      </c>
      <c r="K7" s="74">
        <v>2280</v>
      </c>
      <c r="L7" s="77">
        <f t="shared" si="3"/>
        <v>1</v>
      </c>
    </row>
    <row r="8" spans="1:12" x14ac:dyDescent="0.25">
      <c r="A8" s="13" t="s">
        <v>2</v>
      </c>
      <c r="B8" s="13" t="s">
        <v>39</v>
      </c>
      <c r="C8" s="3">
        <v>9288</v>
      </c>
      <c r="D8" s="34" t="s">
        <v>198</v>
      </c>
      <c r="E8" s="6">
        <v>4</v>
      </c>
      <c r="F8" s="6">
        <v>36</v>
      </c>
      <c r="G8" s="13">
        <v>1098</v>
      </c>
      <c r="H8" s="56">
        <f>(G8/'Regional Inventory Distribution'!$B$24)*100</f>
        <v>0.16952580636694464</v>
      </c>
      <c r="I8" s="74">
        <f t="shared" si="0"/>
        <v>2280</v>
      </c>
      <c r="J8" s="77">
        <f t="shared" si="1"/>
        <v>1</v>
      </c>
      <c r="K8" s="74">
        <f t="shared" si="2"/>
        <v>2280</v>
      </c>
      <c r="L8" s="77">
        <f t="shared" si="3"/>
        <v>1</v>
      </c>
    </row>
    <row r="9" spans="1:12" x14ac:dyDescent="0.25">
      <c r="A9" s="13" t="s">
        <v>2</v>
      </c>
      <c r="B9" s="13" t="s">
        <v>40</v>
      </c>
      <c r="C9" s="3">
        <v>8268</v>
      </c>
      <c r="D9" s="25" t="s">
        <v>199</v>
      </c>
      <c r="E9" s="6">
        <v>3</v>
      </c>
      <c r="F9" s="6">
        <v>20</v>
      </c>
      <c r="G9" s="13">
        <v>887</v>
      </c>
      <c r="H9" s="56">
        <f>(G9/'Regional Inventory Distribution'!$B$24)*100</f>
        <v>0.13694844284834234</v>
      </c>
      <c r="I9" s="74">
        <v>960</v>
      </c>
      <c r="J9" s="77">
        <f t="shared" si="1"/>
        <v>0.42105263157894735</v>
      </c>
      <c r="K9" s="74">
        <v>2280</v>
      </c>
      <c r="L9" s="77">
        <f t="shared" si="3"/>
        <v>1</v>
      </c>
    </row>
    <row r="10" spans="1:12" x14ac:dyDescent="0.25">
      <c r="A10" s="13" t="s">
        <v>2</v>
      </c>
      <c r="B10" s="13" t="s">
        <v>41</v>
      </c>
      <c r="C10" s="3">
        <v>31153</v>
      </c>
      <c r="D10" s="25" t="s">
        <v>200</v>
      </c>
      <c r="E10" s="6">
        <v>10</v>
      </c>
      <c r="F10" s="6">
        <v>87</v>
      </c>
      <c r="G10" s="13">
        <v>4272</v>
      </c>
      <c r="H10" s="56">
        <f>(G10/'Regional Inventory Distribution'!$B$24)*100</f>
        <v>0.65957581493587203</v>
      </c>
      <c r="I10" s="74">
        <f t="shared" si="0"/>
        <v>4560</v>
      </c>
      <c r="J10" s="77">
        <f t="shared" si="1"/>
        <v>2</v>
      </c>
      <c r="K10" s="74">
        <f t="shared" si="2"/>
        <v>11400</v>
      </c>
      <c r="L10" s="77">
        <f t="shared" si="3"/>
        <v>5</v>
      </c>
    </row>
    <row r="11" spans="1:12" x14ac:dyDescent="0.25">
      <c r="A11" s="13" t="s">
        <v>2</v>
      </c>
      <c r="B11" s="13" t="s">
        <v>42</v>
      </c>
      <c r="C11" s="3">
        <v>12377</v>
      </c>
      <c r="D11" s="25" t="s">
        <v>201</v>
      </c>
      <c r="E11" s="6">
        <v>5</v>
      </c>
      <c r="F11" s="6">
        <v>44</v>
      </c>
      <c r="G11" s="13">
        <v>1820</v>
      </c>
      <c r="H11" s="56">
        <f>(G11/'Regional Inventory Distribution'!$B$24)*100</f>
        <v>0.28099905973391553</v>
      </c>
      <c r="I11" s="74">
        <f t="shared" si="0"/>
        <v>2280</v>
      </c>
      <c r="J11" s="77">
        <f t="shared" si="1"/>
        <v>1</v>
      </c>
      <c r="K11" s="74">
        <f t="shared" si="2"/>
        <v>4560</v>
      </c>
      <c r="L11" s="77">
        <f t="shared" si="3"/>
        <v>2</v>
      </c>
    </row>
    <row r="12" spans="1:12" x14ac:dyDescent="0.25">
      <c r="A12" s="13" t="s">
        <v>2</v>
      </c>
      <c r="B12" s="13" t="s">
        <v>43</v>
      </c>
      <c r="C12" s="3">
        <v>14286</v>
      </c>
      <c r="D12" s="32" t="s">
        <v>202</v>
      </c>
      <c r="E12" s="30">
        <v>4</v>
      </c>
      <c r="F12" s="30">
        <v>42</v>
      </c>
      <c r="G12" s="51">
        <v>1918</v>
      </c>
      <c r="H12" s="64">
        <f>(G12/'Regional Inventory Distribution'!$B$24)*100</f>
        <v>0.2961297783349725</v>
      </c>
      <c r="I12" s="74">
        <f t="shared" si="0"/>
        <v>2280</v>
      </c>
      <c r="J12" s="77">
        <f t="shared" si="1"/>
        <v>1</v>
      </c>
      <c r="K12" s="74">
        <f t="shared" si="2"/>
        <v>4560</v>
      </c>
      <c r="L12" s="77">
        <f t="shared" si="3"/>
        <v>2</v>
      </c>
    </row>
    <row r="13" spans="1:12" x14ac:dyDescent="0.25">
      <c r="A13" s="18" t="s">
        <v>20</v>
      </c>
      <c r="B13" s="24" t="s">
        <v>20</v>
      </c>
      <c r="C13" s="3">
        <f t="shared" ref="C13" si="4">SUM(C3:C12)</f>
        <v>215696</v>
      </c>
      <c r="E13" s="3">
        <f t="shared" ref="E13:J13" si="5">SUM(E3:E12)</f>
        <v>68</v>
      </c>
      <c r="F13" s="3">
        <f t="shared" si="5"/>
        <v>524</v>
      </c>
      <c r="G13" s="13">
        <f t="shared" si="5"/>
        <v>28458</v>
      </c>
      <c r="H13" s="60">
        <f t="shared" si="5"/>
        <v>4.3937754076416295</v>
      </c>
      <c r="I13" s="74">
        <f>SUM(I3:I12)</f>
        <v>35760</v>
      </c>
      <c r="J13" s="8">
        <f t="shared" si="5"/>
        <v>15.684210526315789</v>
      </c>
      <c r="K13" s="8">
        <f t="shared" ref="K13:L13" si="6">SUM(K3:K12)</f>
        <v>70680</v>
      </c>
      <c r="L13" s="8">
        <f t="shared" si="6"/>
        <v>31</v>
      </c>
    </row>
    <row r="14" spans="1:12" x14ac:dyDescent="0.25">
      <c r="H14" s="58"/>
    </row>
    <row r="15" spans="1:12" x14ac:dyDescent="0.25">
      <c r="H15" s="59"/>
      <c r="J15" s="106" t="s">
        <v>370</v>
      </c>
      <c r="K15" s="12">
        <f>ROUNDUP(SUM(J13)/12,0)</f>
        <v>2</v>
      </c>
    </row>
    <row r="16" spans="1:12" x14ac:dyDescent="0.25">
      <c r="J16" s="106" t="s">
        <v>371</v>
      </c>
      <c r="K16" s="12">
        <f>ROUNDUP(SUM(L13)/20,0)</f>
        <v>2</v>
      </c>
    </row>
    <row r="17" spans="10:11" x14ac:dyDescent="0.25">
      <c r="J17" s="106" t="s">
        <v>372</v>
      </c>
      <c r="K17" s="12">
        <f>SUM(K15:K16)</f>
        <v>4</v>
      </c>
    </row>
  </sheetData>
  <mergeCells count="1">
    <mergeCell ref="I1:L1"/>
  </mergeCells>
  <pageMargins left="0.7" right="0.7" top="0.75" bottom="0.75" header="0.3" footer="0.3"/>
  <pageSetup scale="69" orientation="landscape" r:id="rId1"/>
  <ignoredErrors>
    <ignoredError sqref="K3:K6 K10:K12 K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5"/>
  <sheetViews>
    <sheetView workbookViewId="0">
      <selection activeCell="K13" sqref="K13"/>
    </sheetView>
  </sheetViews>
  <sheetFormatPr defaultRowHeight="15" x14ac:dyDescent="0.25"/>
  <cols>
    <col min="1" max="1" width="15.5703125" bestFit="1" customWidth="1"/>
    <col min="2" max="2" width="14.5703125" bestFit="1" customWidth="1"/>
    <col min="3" max="3" width="11.140625" bestFit="1" customWidth="1"/>
    <col min="4" max="4" width="23.5703125" customWidth="1"/>
    <col min="5" max="6" width="9.140625" style="12"/>
    <col min="7" max="7" width="11.5703125" customWidth="1"/>
    <col min="8" max="8" width="13.140625" style="12" customWidth="1"/>
    <col min="9" max="9" width="9.140625" style="12"/>
    <col min="10" max="10" width="9.5703125" style="53" customWidth="1"/>
    <col min="11" max="12" width="8.85546875" style="53"/>
  </cols>
  <sheetData>
    <row r="1" spans="1:12" s="19" customFormat="1" ht="60.75" thickBot="1" x14ac:dyDescent="0.3">
      <c r="A1" s="19" t="s">
        <v>44</v>
      </c>
      <c r="B1" s="19" t="s">
        <v>45</v>
      </c>
      <c r="C1" s="19" t="s">
        <v>46</v>
      </c>
      <c r="D1" s="22"/>
      <c r="E1" s="17"/>
      <c r="F1" s="17"/>
      <c r="G1"/>
      <c r="H1" s="61"/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97"/>
      <c r="C2" s="95" t="s">
        <v>29</v>
      </c>
      <c r="D2" s="81" t="s">
        <v>179</v>
      </c>
      <c r="E2" s="82" t="s">
        <v>177</v>
      </c>
      <c r="F2" s="82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90" t="s">
        <v>47</v>
      </c>
      <c r="B3" s="90" t="s">
        <v>48</v>
      </c>
      <c r="C3" s="91">
        <v>99258</v>
      </c>
      <c r="D3" s="73" t="s">
        <v>204</v>
      </c>
      <c r="E3" s="74">
        <v>22</v>
      </c>
      <c r="F3" s="74">
        <v>131</v>
      </c>
      <c r="G3" s="71">
        <v>11154</v>
      </c>
      <c r="H3" s="76">
        <f>(G3/'Regional Inventory Distribution'!$B$24)*100</f>
        <v>1.7221228089407108</v>
      </c>
      <c r="I3" s="74">
        <f>MROUND(MROUND(800000*H3%,120),2280)</f>
        <v>13680</v>
      </c>
      <c r="J3" s="77">
        <f>I3/2280</f>
        <v>6</v>
      </c>
      <c r="K3" s="74">
        <f>MROUND(MROUND(1600000*H3%,120),2280)</f>
        <v>27360</v>
      </c>
      <c r="L3" s="77">
        <f>K3/2280</f>
        <v>12</v>
      </c>
    </row>
    <row r="4" spans="1:12" x14ac:dyDescent="0.25">
      <c r="A4" s="23" t="s">
        <v>3</v>
      </c>
      <c r="B4" s="23" t="s">
        <v>48</v>
      </c>
      <c r="C4" s="9"/>
      <c r="D4" s="25" t="s">
        <v>203</v>
      </c>
      <c r="E4" s="6">
        <v>11</v>
      </c>
      <c r="F4" s="6">
        <v>33</v>
      </c>
      <c r="G4" s="13">
        <v>4863</v>
      </c>
      <c r="H4" s="56">
        <f>(G4/'Regional Inventory Distribution'!$B$24)*100</f>
        <v>0.75082331180551154</v>
      </c>
      <c r="I4" s="74">
        <f t="shared" ref="I4:I10" si="0">MROUND(MROUND(800000*H4%,120),2280)</f>
        <v>6840</v>
      </c>
      <c r="J4" s="8">
        <f t="shared" ref="J4:J10" si="1">I4/2280</f>
        <v>3</v>
      </c>
      <c r="K4" s="74">
        <f t="shared" ref="K4:K10" si="2">MROUND(MROUND(1600000*H4%,120),2280)</f>
        <v>11400</v>
      </c>
      <c r="L4" s="77">
        <f t="shared" ref="L4:L9" si="3">K4/2280</f>
        <v>5</v>
      </c>
    </row>
    <row r="5" spans="1:12" x14ac:dyDescent="0.25">
      <c r="A5" s="23" t="s">
        <v>3</v>
      </c>
      <c r="B5" s="23" t="s">
        <v>49</v>
      </c>
      <c r="C5" s="9">
        <v>8700</v>
      </c>
      <c r="D5" s="25" t="s">
        <v>205</v>
      </c>
      <c r="E5" s="6">
        <v>4</v>
      </c>
      <c r="F5" s="6">
        <v>30</v>
      </c>
      <c r="G5" s="13">
        <v>1560</v>
      </c>
      <c r="H5" s="56">
        <f>(G5/'Regional Inventory Distribution'!$B$24)*100</f>
        <v>0.24085633691478472</v>
      </c>
      <c r="I5" s="74">
        <f t="shared" si="0"/>
        <v>2280</v>
      </c>
      <c r="J5" s="8">
        <f t="shared" si="1"/>
        <v>1</v>
      </c>
      <c r="K5" s="74">
        <f t="shared" si="2"/>
        <v>4560</v>
      </c>
      <c r="L5" s="77">
        <f t="shared" si="3"/>
        <v>2</v>
      </c>
    </row>
    <row r="6" spans="1:12" x14ac:dyDescent="0.25">
      <c r="A6" s="23" t="s">
        <v>3</v>
      </c>
      <c r="B6" s="23" t="s">
        <v>50</v>
      </c>
      <c r="C6" s="9">
        <v>46252</v>
      </c>
      <c r="D6" s="25" t="s">
        <v>206</v>
      </c>
      <c r="E6" s="6">
        <v>13</v>
      </c>
      <c r="F6" s="6">
        <v>92</v>
      </c>
      <c r="G6" s="13">
        <v>6857</v>
      </c>
      <c r="H6" s="56">
        <f>(G6/'Regional Inventory Distribution'!$B$24)*100</f>
        <v>1.0586871168106915</v>
      </c>
      <c r="I6" s="74">
        <f t="shared" si="0"/>
        <v>9120</v>
      </c>
      <c r="J6" s="8">
        <f t="shared" si="1"/>
        <v>4</v>
      </c>
      <c r="K6" s="74">
        <f t="shared" si="2"/>
        <v>15960</v>
      </c>
      <c r="L6" s="77">
        <f t="shared" si="3"/>
        <v>7</v>
      </c>
    </row>
    <row r="7" spans="1:12" x14ac:dyDescent="0.25">
      <c r="A7" s="23" t="s">
        <v>3</v>
      </c>
      <c r="B7" s="23" t="s">
        <v>51</v>
      </c>
      <c r="C7" s="9">
        <v>9361</v>
      </c>
      <c r="D7" s="25" t="s">
        <v>207</v>
      </c>
      <c r="E7" s="6">
        <v>5</v>
      </c>
      <c r="F7" s="6">
        <v>28</v>
      </c>
      <c r="G7" s="13">
        <v>1420</v>
      </c>
      <c r="H7" s="56">
        <f>(G7/'Regional Inventory Distribution'!$B$24)*100</f>
        <v>0.21924102462756045</v>
      </c>
      <c r="I7" s="74">
        <f t="shared" si="0"/>
        <v>2280</v>
      </c>
      <c r="J7" s="8">
        <f t="shared" si="1"/>
        <v>1</v>
      </c>
      <c r="K7" s="74">
        <f t="shared" si="2"/>
        <v>4560</v>
      </c>
      <c r="L7" s="77">
        <f t="shared" si="3"/>
        <v>2</v>
      </c>
    </row>
    <row r="8" spans="1:12" x14ac:dyDescent="0.25">
      <c r="A8" s="23" t="s">
        <v>3</v>
      </c>
      <c r="B8" s="23" t="s">
        <v>52</v>
      </c>
      <c r="C8" s="9">
        <v>24062</v>
      </c>
      <c r="D8" s="25" t="s">
        <v>208</v>
      </c>
      <c r="E8" s="6">
        <v>10</v>
      </c>
      <c r="F8" s="6">
        <v>64</v>
      </c>
      <c r="G8" s="13">
        <v>4000</v>
      </c>
      <c r="H8" s="56">
        <f>(G8/'Regional Inventory Distribution'!$B$24)*100</f>
        <v>0.61758035106355058</v>
      </c>
      <c r="I8" s="74">
        <f t="shared" si="0"/>
        <v>4560</v>
      </c>
      <c r="J8" s="8">
        <f t="shared" si="1"/>
        <v>2</v>
      </c>
      <c r="K8" s="74">
        <f t="shared" si="2"/>
        <v>9120</v>
      </c>
      <c r="L8" s="77">
        <f t="shared" si="3"/>
        <v>4</v>
      </c>
    </row>
    <row r="9" spans="1:12" x14ac:dyDescent="0.25">
      <c r="A9" s="23" t="s">
        <v>3</v>
      </c>
      <c r="B9" s="23" t="s">
        <v>53</v>
      </c>
      <c r="C9" s="9">
        <v>14915</v>
      </c>
      <c r="D9" s="25" t="s">
        <v>209</v>
      </c>
      <c r="E9" s="6">
        <v>8</v>
      </c>
      <c r="F9" s="6">
        <v>44</v>
      </c>
      <c r="G9" s="13">
        <v>2004</v>
      </c>
      <c r="H9" s="56">
        <f>(G9/'Regional Inventory Distribution'!$B$24)*100</f>
        <v>0.30940775588283881</v>
      </c>
      <c r="I9" s="74">
        <f t="shared" si="0"/>
        <v>2280</v>
      </c>
      <c r="J9" s="8">
        <f t="shared" si="1"/>
        <v>1</v>
      </c>
      <c r="K9" s="74">
        <f t="shared" si="2"/>
        <v>4560</v>
      </c>
      <c r="L9" s="77">
        <f t="shared" si="3"/>
        <v>2</v>
      </c>
    </row>
    <row r="10" spans="1:12" x14ac:dyDescent="0.25">
      <c r="A10" s="23" t="s">
        <v>47</v>
      </c>
      <c r="B10" s="23" t="s">
        <v>54</v>
      </c>
      <c r="C10" s="9">
        <v>13180</v>
      </c>
      <c r="D10" s="25" t="s">
        <v>210</v>
      </c>
      <c r="E10" s="30">
        <v>6</v>
      </c>
      <c r="F10" s="48">
        <v>32</v>
      </c>
      <c r="G10" s="51">
        <v>2087</v>
      </c>
      <c r="H10" s="57">
        <f>(G10/'Regional Inventory Distribution'!$B$24)*100</f>
        <v>0.32222254816740753</v>
      </c>
      <c r="I10" s="74">
        <f t="shared" si="0"/>
        <v>2280</v>
      </c>
      <c r="J10" s="8">
        <f t="shared" si="1"/>
        <v>1</v>
      </c>
      <c r="K10" s="74">
        <f t="shared" si="2"/>
        <v>4560</v>
      </c>
      <c r="L10" s="77">
        <f>K10/2280</f>
        <v>2</v>
      </c>
    </row>
    <row r="11" spans="1:12" x14ac:dyDescent="0.25">
      <c r="A11" s="24" t="s">
        <v>55</v>
      </c>
      <c r="B11" s="24" t="s">
        <v>20</v>
      </c>
      <c r="C11" s="9">
        <f>SUM(C3:C10)</f>
        <v>215728</v>
      </c>
      <c r="E11" s="3">
        <f t="shared" ref="E11:J11" si="4">SUM(E3:E10)</f>
        <v>79</v>
      </c>
      <c r="F11" s="3">
        <f t="shared" si="4"/>
        <v>454</v>
      </c>
      <c r="G11" s="13">
        <f t="shared" si="4"/>
        <v>33945</v>
      </c>
      <c r="H11" s="60">
        <f t="shared" si="4"/>
        <v>5.2409412542130571</v>
      </c>
      <c r="I11" s="74">
        <f>SUM(I3:I10)</f>
        <v>43320</v>
      </c>
      <c r="J11" s="8">
        <f t="shared" si="4"/>
        <v>19</v>
      </c>
      <c r="K11" s="8">
        <f t="shared" ref="K11:L11" si="5">SUM(K3:K10)</f>
        <v>82080</v>
      </c>
      <c r="L11" s="8">
        <f t="shared" si="5"/>
        <v>36</v>
      </c>
    </row>
    <row r="12" spans="1:12" x14ac:dyDescent="0.25">
      <c r="G12" s="52"/>
      <c r="H12" s="58"/>
    </row>
    <row r="13" spans="1:12" x14ac:dyDescent="0.25">
      <c r="G13" s="52"/>
      <c r="H13" s="58"/>
      <c r="J13" s="106" t="s">
        <v>370</v>
      </c>
      <c r="K13" s="12">
        <f>ROUNDUP(SUM(J11)/12,0)</f>
        <v>2</v>
      </c>
    </row>
    <row r="14" spans="1:12" x14ac:dyDescent="0.25">
      <c r="G14" s="52"/>
      <c r="H14" s="59"/>
      <c r="J14" s="106" t="s">
        <v>371</v>
      </c>
      <c r="K14" s="12">
        <f>ROUNDUP(SUM(L11)/20,0)</f>
        <v>2</v>
      </c>
    </row>
    <row r="15" spans="1:12" x14ac:dyDescent="0.25">
      <c r="J15" s="106" t="s">
        <v>372</v>
      </c>
      <c r="K15" s="12">
        <f>SUM(K13:K14)</f>
        <v>4</v>
      </c>
    </row>
  </sheetData>
  <mergeCells count="1">
    <mergeCell ref="I1:L1"/>
  </mergeCells>
  <pageMargins left="0.7" right="0.7" top="0.75" bottom="0.75" header="0.3" footer="0.3"/>
  <pageSetup scale="70" orientation="landscape" r:id="rId1"/>
  <ignoredErrors>
    <ignoredError sqref="K3:K1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topLeftCell="B1" workbookViewId="0">
      <selection activeCell="O7" sqref="O7"/>
    </sheetView>
  </sheetViews>
  <sheetFormatPr defaultRowHeight="15" x14ac:dyDescent="0.25"/>
  <cols>
    <col min="1" max="1" width="16.85546875" customWidth="1"/>
    <col min="2" max="2" width="17.5703125" customWidth="1"/>
    <col min="3" max="3" width="11.140625" bestFit="1" customWidth="1"/>
    <col min="4" max="4" width="25.42578125" customWidth="1"/>
    <col min="5" max="6" width="9.140625" style="12"/>
    <col min="7" max="8" width="12" customWidth="1"/>
    <col min="9" max="9" width="9.140625" style="12"/>
    <col min="10" max="10" width="9.5703125" style="53" customWidth="1"/>
    <col min="11" max="12" width="8.85546875" style="53"/>
  </cols>
  <sheetData>
    <row r="1" spans="1:12" s="19" customFormat="1" ht="60.75" thickBot="1" x14ac:dyDescent="0.3">
      <c r="A1" s="19" t="s">
        <v>56</v>
      </c>
      <c r="B1" s="19" t="s">
        <v>57</v>
      </c>
      <c r="C1" s="19" t="s">
        <v>58</v>
      </c>
      <c r="I1" s="128" t="s">
        <v>369</v>
      </c>
      <c r="J1" s="128"/>
      <c r="K1" s="128"/>
      <c r="L1" s="128"/>
    </row>
    <row r="2" spans="1:12" s="22" customFormat="1" ht="60.75" thickBot="1" x14ac:dyDescent="0.3">
      <c r="A2" s="89"/>
      <c r="B2" s="94"/>
      <c r="C2" s="95" t="s">
        <v>29</v>
      </c>
      <c r="D2" s="81" t="s">
        <v>179</v>
      </c>
      <c r="E2" s="82" t="s">
        <v>177</v>
      </c>
      <c r="F2" s="83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2" t="s">
        <v>366</v>
      </c>
      <c r="L2" s="83" t="s">
        <v>368</v>
      </c>
    </row>
    <row r="3" spans="1:12" x14ac:dyDescent="0.25">
      <c r="A3" s="23" t="s">
        <v>59</v>
      </c>
      <c r="B3" s="90" t="s">
        <v>60</v>
      </c>
      <c r="C3" s="91">
        <v>20628</v>
      </c>
      <c r="D3" s="73" t="s">
        <v>215</v>
      </c>
      <c r="E3" s="74">
        <v>5</v>
      </c>
      <c r="F3" s="75">
        <v>55</v>
      </c>
      <c r="G3" s="71">
        <v>2968</v>
      </c>
      <c r="H3" s="76">
        <f>(G3/'Regional Inventory Distribution'!$B$24)*100</f>
        <v>0.45824462048915449</v>
      </c>
      <c r="I3" s="74">
        <f>MROUND(MROUND(800000*H3%,120),2280)</f>
        <v>4560</v>
      </c>
      <c r="J3" s="77">
        <f>I3/2280</f>
        <v>2</v>
      </c>
      <c r="K3" s="74">
        <f>MROUND(MROUND(1600000*H3%,120),2280)</f>
        <v>6840</v>
      </c>
      <c r="L3" s="77">
        <f>K3/2280</f>
        <v>3</v>
      </c>
    </row>
    <row r="4" spans="1:12" x14ac:dyDescent="0.25">
      <c r="A4" s="23" t="s">
        <v>4</v>
      </c>
      <c r="B4" s="23" t="s">
        <v>61</v>
      </c>
      <c r="C4" s="9">
        <v>43418</v>
      </c>
      <c r="D4" s="25" t="s">
        <v>216</v>
      </c>
      <c r="E4" s="6">
        <v>11</v>
      </c>
      <c r="F4" s="47">
        <v>68</v>
      </c>
      <c r="G4" s="13">
        <v>4901</v>
      </c>
      <c r="H4" s="56">
        <f>(G4/'Regional Inventory Distribution'!$B$24)*100</f>
        <v>0.75669032514061541</v>
      </c>
      <c r="I4" s="74">
        <f t="shared" ref="I4:I16" si="0">MROUND(MROUND(800000*H4%,120),2280)</f>
        <v>6840</v>
      </c>
      <c r="J4" s="8">
        <f t="shared" ref="J4:J16" si="1">I4/2280</f>
        <v>3</v>
      </c>
      <c r="K4" s="74">
        <f t="shared" ref="K4:K16" si="2">MROUND(MROUND(1600000*H4%,120),2280)</f>
        <v>11400</v>
      </c>
      <c r="L4" s="77">
        <f t="shared" ref="L4:L16" si="3">K4/2280</f>
        <v>5</v>
      </c>
    </row>
    <row r="5" spans="1:12" x14ac:dyDescent="0.25">
      <c r="A5" s="23" t="s">
        <v>4</v>
      </c>
      <c r="B5" s="23" t="s">
        <v>61</v>
      </c>
      <c r="C5" s="9"/>
      <c r="D5" s="25" t="s">
        <v>211</v>
      </c>
      <c r="E5" s="6">
        <v>3</v>
      </c>
      <c r="F5" s="47">
        <v>11</v>
      </c>
      <c r="G5" s="13">
        <v>645</v>
      </c>
      <c r="H5" s="56">
        <f>(G5/'Regional Inventory Distribution'!$B$24)*100</f>
        <v>9.9584831608997532E-2</v>
      </c>
      <c r="I5" s="74">
        <v>720</v>
      </c>
      <c r="J5" s="8">
        <f t="shared" si="1"/>
        <v>0.31578947368421051</v>
      </c>
      <c r="K5" s="74">
        <v>2280</v>
      </c>
      <c r="L5" s="77">
        <f t="shared" si="3"/>
        <v>1</v>
      </c>
    </row>
    <row r="6" spans="1:12" x14ac:dyDescent="0.25">
      <c r="A6" s="23" t="s">
        <v>4</v>
      </c>
      <c r="B6" s="23" t="s">
        <v>61</v>
      </c>
      <c r="C6" s="9"/>
      <c r="D6" s="25" t="s">
        <v>212</v>
      </c>
      <c r="E6" s="6">
        <v>6</v>
      </c>
      <c r="F6" s="47">
        <v>21</v>
      </c>
      <c r="G6" s="13">
        <v>2236</v>
      </c>
      <c r="H6" s="56">
        <f>(G6/'Regional Inventory Distribution'!$B$24)*100</f>
        <v>0.3452274162445248</v>
      </c>
      <c r="I6" s="74">
        <f t="shared" si="0"/>
        <v>2280</v>
      </c>
      <c r="J6" s="8">
        <f t="shared" si="1"/>
        <v>1</v>
      </c>
      <c r="K6" s="74">
        <f t="shared" si="2"/>
        <v>4560</v>
      </c>
      <c r="L6" s="77">
        <f t="shared" si="3"/>
        <v>2</v>
      </c>
    </row>
    <row r="7" spans="1:12" x14ac:dyDescent="0.25">
      <c r="A7" s="23" t="s">
        <v>4</v>
      </c>
      <c r="B7" s="23" t="s">
        <v>62</v>
      </c>
      <c r="C7" s="9">
        <v>12735</v>
      </c>
      <c r="D7" s="25" t="s">
        <v>217</v>
      </c>
      <c r="E7" s="6">
        <v>6</v>
      </c>
      <c r="F7" s="47">
        <v>42</v>
      </c>
      <c r="G7" s="13">
        <v>2162</v>
      </c>
      <c r="H7" s="56">
        <f>(G7/'Regional Inventory Distribution'!$B$24)*100</f>
        <v>0.3338021797498491</v>
      </c>
      <c r="I7" s="74">
        <f t="shared" si="0"/>
        <v>2280</v>
      </c>
      <c r="J7" s="8">
        <f t="shared" si="1"/>
        <v>1</v>
      </c>
      <c r="K7" s="74">
        <f t="shared" si="2"/>
        <v>4560</v>
      </c>
      <c r="L7" s="77">
        <f t="shared" si="3"/>
        <v>2</v>
      </c>
    </row>
    <row r="8" spans="1:12" x14ac:dyDescent="0.25">
      <c r="A8" s="23" t="s">
        <v>4</v>
      </c>
      <c r="B8" s="23" t="s">
        <v>63</v>
      </c>
      <c r="C8" s="9">
        <v>12063</v>
      </c>
      <c r="D8" s="25" t="s">
        <v>218</v>
      </c>
      <c r="E8" s="6">
        <v>5</v>
      </c>
      <c r="F8" s="47">
        <v>43</v>
      </c>
      <c r="G8" s="13">
        <v>1790</v>
      </c>
      <c r="H8" s="56">
        <f>(G8/'Regional Inventory Distribution'!$B$24)*100</f>
        <v>0.27636720710093887</v>
      </c>
      <c r="I8" s="74">
        <f t="shared" si="0"/>
        <v>2280</v>
      </c>
      <c r="J8" s="8">
        <f t="shared" si="1"/>
        <v>1</v>
      </c>
      <c r="K8" s="74">
        <f t="shared" si="2"/>
        <v>4560</v>
      </c>
      <c r="L8" s="77">
        <f t="shared" si="3"/>
        <v>2</v>
      </c>
    </row>
    <row r="9" spans="1:12" x14ac:dyDescent="0.25">
      <c r="A9" s="23" t="s">
        <v>4</v>
      </c>
      <c r="B9" s="23" t="s">
        <v>64</v>
      </c>
      <c r="C9" s="9">
        <v>18531</v>
      </c>
      <c r="D9" s="25" t="s">
        <v>219</v>
      </c>
      <c r="E9" s="6">
        <v>6</v>
      </c>
      <c r="F9" s="47">
        <v>41</v>
      </c>
      <c r="G9" s="13">
        <v>2250</v>
      </c>
      <c r="H9" s="56">
        <f>(G9/'Regional Inventory Distribution'!$B$24)*100</f>
        <v>0.34738894747324722</v>
      </c>
      <c r="I9" s="74">
        <f t="shared" si="0"/>
        <v>2280</v>
      </c>
      <c r="J9" s="8">
        <f t="shared" si="1"/>
        <v>1</v>
      </c>
      <c r="K9" s="74">
        <f t="shared" si="2"/>
        <v>4560</v>
      </c>
      <c r="L9" s="77">
        <f t="shared" si="3"/>
        <v>2</v>
      </c>
    </row>
    <row r="10" spans="1:12" x14ac:dyDescent="0.25">
      <c r="A10" s="23" t="s">
        <v>4</v>
      </c>
      <c r="B10" s="23" t="s">
        <v>65</v>
      </c>
      <c r="C10" s="9">
        <v>26847</v>
      </c>
      <c r="D10" s="25" t="s">
        <v>220</v>
      </c>
      <c r="E10" s="6">
        <v>7</v>
      </c>
      <c r="F10" s="47">
        <v>70</v>
      </c>
      <c r="G10" s="13">
        <v>3328</v>
      </c>
      <c r="H10" s="56">
        <f>(G10/'Regional Inventory Distribution'!$B$24)*100</f>
        <v>0.51382685208487411</v>
      </c>
      <c r="I10" s="74">
        <f t="shared" si="0"/>
        <v>4560</v>
      </c>
      <c r="J10" s="8">
        <f t="shared" si="1"/>
        <v>2</v>
      </c>
      <c r="K10" s="74">
        <f t="shared" si="2"/>
        <v>9120</v>
      </c>
      <c r="L10" s="77">
        <f t="shared" si="3"/>
        <v>4</v>
      </c>
    </row>
    <row r="11" spans="1:12" x14ac:dyDescent="0.25">
      <c r="A11" s="23" t="s">
        <v>4</v>
      </c>
      <c r="B11" s="23" t="s">
        <v>65</v>
      </c>
      <c r="C11" s="9"/>
      <c r="D11" s="25" t="s">
        <v>213</v>
      </c>
      <c r="E11" s="6">
        <v>3</v>
      </c>
      <c r="F11" s="47">
        <v>18</v>
      </c>
      <c r="G11" s="13">
        <v>1004</v>
      </c>
      <c r="H11" s="56">
        <f>(G11/'Regional Inventory Distribution'!$B$24)*100</f>
        <v>0.15501266811695119</v>
      </c>
      <c r="I11" s="74">
        <f t="shared" si="0"/>
        <v>2280</v>
      </c>
      <c r="J11" s="8">
        <f t="shared" si="1"/>
        <v>1</v>
      </c>
      <c r="K11" s="74">
        <f t="shared" si="2"/>
        <v>2280</v>
      </c>
      <c r="L11" s="77">
        <f t="shared" si="3"/>
        <v>1</v>
      </c>
    </row>
    <row r="12" spans="1:12" x14ac:dyDescent="0.25">
      <c r="A12" s="23" t="s">
        <v>59</v>
      </c>
      <c r="B12" s="23" t="s">
        <v>66</v>
      </c>
      <c r="C12" s="9">
        <v>9990</v>
      </c>
      <c r="D12" s="25" t="s">
        <v>221</v>
      </c>
      <c r="E12" s="6">
        <v>3</v>
      </c>
      <c r="F12" s="47">
        <v>34</v>
      </c>
      <c r="G12" s="13">
        <v>1429</v>
      </c>
      <c r="H12" s="56">
        <f>(G12/'Regional Inventory Distribution'!$B$24)*100</f>
        <v>0.22063058041745343</v>
      </c>
      <c r="I12" s="74">
        <f t="shared" si="0"/>
        <v>2280</v>
      </c>
      <c r="J12" s="8">
        <f t="shared" si="1"/>
        <v>1</v>
      </c>
      <c r="K12" s="74">
        <f t="shared" si="2"/>
        <v>4560</v>
      </c>
      <c r="L12" s="77">
        <f t="shared" si="3"/>
        <v>2</v>
      </c>
    </row>
    <row r="13" spans="1:12" x14ac:dyDescent="0.25">
      <c r="A13" s="23" t="s">
        <v>59</v>
      </c>
      <c r="B13" s="23" t="s">
        <v>67</v>
      </c>
      <c r="C13" s="9">
        <v>10645</v>
      </c>
      <c r="D13" s="32" t="s">
        <v>222</v>
      </c>
      <c r="E13" s="6">
        <v>5</v>
      </c>
      <c r="F13" s="47">
        <v>27</v>
      </c>
      <c r="G13" s="13">
        <v>1772</v>
      </c>
      <c r="H13" s="56">
        <f>(G13/'Regional Inventory Distribution'!$B$24)*100</f>
        <v>0.27358809552115287</v>
      </c>
      <c r="I13" s="74">
        <f t="shared" si="0"/>
        <v>2280</v>
      </c>
      <c r="J13" s="8">
        <f t="shared" si="1"/>
        <v>1</v>
      </c>
      <c r="K13" s="74">
        <f t="shared" si="2"/>
        <v>4560</v>
      </c>
      <c r="L13" s="77">
        <f t="shared" si="3"/>
        <v>2</v>
      </c>
    </row>
    <row r="14" spans="1:12" x14ac:dyDescent="0.25">
      <c r="A14" s="23" t="s">
        <v>4</v>
      </c>
      <c r="B14" s="23" t="s">
        <v>68</v>
      </c>
      <c r="C14" s="9">
        <v>17881</v>
      </c>
      <c r="D14" s="25" t="s">
        <v>223</v>
      </c>
      <c r="E14" s="6">
        <v>6</v>
      </c>
      <c r="F14" s="47">
        <v>34</v>
      </c>
      <c r="G14" s="13">
        <v>2976</v>
      </c>
      <c r="H14" s="56">
        <f>(G14/'Regional Inventory Distribution'!$B$24)*100</f>
        <v>0.45947978119128158</v>
      </c>
      <c r="I14" s="74">
        <f t="shared" si="0"/>
        <v>4560</v>
      </c>
      <c r="J14" s="8">
        <f t="shared" si="1"/>
        <v>2</v>
      </c>
      <c r="K14" s="74">
        <f t="shared" si="2"/>
        <v>6840</v>
      </c>
      <c r="L14" s="77">
        <f t="shared" si="3"/>
        <v>3</v>
      </c>
    </row>
    <row r="15" spans="1:12" x14ac:dyDescent="0.25">
      <c r="A15" s="23" t="s">
        <v>4</v>
      </c>
      <c r="B15" s="23" t="s">
        <v>69</v>
      </c>
      <c r="C15" s="9"/>
      <c r="D15" s="23" t="s">
        <v>214</v>
      </c>
      <c r="E15" s="30">
        <v>10</v>
      </c>
      <c r="F15" s="48">
        <v>43</v>
      </c>
      <c r="G15" s="13">
        <v>4208</v>
      </c>
      <c r="H15" s="56">
        <f>(G15/'Regional Inventory Distribution'!$B$24)*100</f>
        <v>0.64969452931885519</v>
      </c>
      <c r="I15" s="74">
        <f t="shared" si="0"/>
        <v>4560</v>
      </c>
      <c r="J15" s="8">
        <f t="shared" si="1"/>
        <v>2</v>
      </c>
      <c r="K15" s="74">
        <f t="shared" si="2"/>
        <v>11400</v>
      </c>
      <c r="L15" s="77">
        <f t="shared" si="3"/>
        <v>5</v>
      </c>
    </row>
    <row r="16" spans="1:12" x14ac:dyDescent="0.25">
      <c r="A16" s="23" t="s">
        <v>4</v>
      </c>
      <c r="B16" s="23" t="s">
        <v>69</v>
      </c>
      <c r="C16" s="9">
        <v>123824</v>
      </c>
      <c r="D16" s="25" t="s">
        <v>224</v>
      </c>
      <c r="E16" s="30">
        <v>32</v>
      </c>
      <c r="F16" s="48">
        <v>232</v>
      </c>
      <c r="G16" s="62">
        <v>16389</v>
      </c>
      <c r="H16" s="57">
        <f>(G16/'Regional Inventory Distribution'!$B$24)*100</f>
        <v>2.5303810933951327</v>
      </c>
      <c r="I16" s="74">
        <f t="shared" si="0"/>
        <v>20520</v>
      </c>
      <c r="J16" s="8">
        <f t="shared" si="1"/>
        <v>9</v>
      </c>
      <c r="K16" s="74">
        <f t="shared" si="2"/>
        <v>41040</v>
      </c>
      <c r="L16" s="77">
        <f t="shared" si="3"/>
        <v>18</v>
      </c>
    </row>
    <row r="17" spans="1:12" x14ac:dyDescent="0.25">
      <c r="A17" s="24" t="s">
        <v>20</v>
      </c>
      <c r="B17" s="23"/>
      <c r="C17" s="9">
        <f>SUM(C3:C16)</f>
        <v>296562</v>
      </c>
      <c r="E17" s="3">
        <f>SUM(E2:E16)</f>
        <v>108</v>
      </c>
      <c r="F17" s="3">
        <f>SUM(F2:F16)</f>
        <v>739</v>
      </c>
      <c r="G17" s="23">
        <f>SUM(G3:G16)</f>
        <v>48058</v>
      </c>
      <c r="H17" s="63">
        <f>SUM(H3:H16)</f>
        <v>7.4199191278530288</v>
      </c>
      <c r="I17" s="6">
        <f>SUM(I3:I16)</f>
        <v>62280</v>
      </c>
      <c r="J17" s="8">
        <f>SUM(J3:J16)</f>
        <v>27.315789473684212</v>
      </c>
      <c r="K17" s="8">
        <f>SUM(K3:K16)</f>
        <v>118560</v>
      </c>
      <c r="L17" s="8">
        <f t="shared" ref="L17" si="4">SUM(L3:L16)</f>
        <v>52</v>
      </c>
    </row>
    <row r="19" spans="1:12" x14ac:dyDescent="0.25">
      <c r="J19" s="106" t="s">
        <v>370</v>
      </c>
      <c r="K19" s="12">
        <f>ROUNDUP(SUM(J17)/12,0)</f>
        <v>3</v>
      </c>
    </row>
    <row r="20" spans="1:12" x14ac:dyDescent="0.25">
      <c r="J20" s="106" t="s">
        <v>371</v>
      </c>
      <c r="K20" s="12">
        <f>ROUNDUP(SUM(L17)/20,0)</f>
        <v>3</v>
      </c>
    </row>
    <row r="21" spans="1:12" x14ac:dyDescent="0.25">
      <c r="J21" s="106" t="s">
        <v>372</v>
      </c>
      <c r="K21" s="12">
        <f>SUM(K19:K20)</f>
        <v>6</v>
      </c>
    </row>
  </sheetData>
  <mergeCells count="1">
    <mergeCell ref="I1:L1"/>
  </mergeCells>
  <pageMargins left="0.7" right="0.7" top="0.75" bottom="0.75" header="0.3" footer="0.3"/>
  <pageSetup scale="62" orientation="landscape" r:id="rId1"/>
  <ignoredErrors>
    <ignoredError sqref="K3:K4 K6:K16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topLeftCell="B1" workbookViewId="0">
      <selection activeCell="D22" sqref="D22"/>
    </sheetView>
  </sheetViews>
  <sheetFormatPr defaultRowHeight="15" x14ac:dyDescent="0.25"/>
  <cols>
    <col min="1" max="1" width="15.5703125" customWidth="1"/>
    <col min="2" max="2" width="17.42578125" bestFit="1" customWidth="1"/>
    <col min="3" max="3" width="11.5703125" bestFit="1" customWidth="1"/>
    <col min="4" max="4" width="25.42578125" customWidth="1"/>
    <col min="5" max="6" width="9.140625" style="12"/>
    <col min="7" max="8" width="11.85546875" customWidth="1"/>
    <col min="9" max="9" width="9.140625" style="12"/>
    <col min="10" max="10" width="9.5703125" style="53" customWidth="1"/>
    <col min="11" max="12" width="8.85546875" style="53"/>
  </cols>
  <sheetData>
    <row r="1" spans="1:12" s="22" customFormat="1" ht="43.35" customHeight="1" thickBot="1" x14ac:dyDescent="0.3">
      <c r="A1" s="19"/>
      <c r="B1" s="19" t="s">
        <v>374</v>
      </c>
      <c r="C1" s="19" t="s">
        <v>70</v>
      </c>
      <c r="E1" s="17"/>
      <c r="F1" s="17"/>
      <c r="I1" s="128" t="s">
        <v>369</v>
      </c>
      <c r="J1" s="128"/>
      <c r="K1" s="128"/>
      <c r="L1" s="128"/>
    </row>
    <row r="2" spans="1:12" s="22" customFormat="1" ht="60.75" thickBot="1" x14ac:dyDescent="0.3">
      <c r="A2" s="89"/>
      <c r="B2" s="94"/>
      <c r="C2" s="95" t="s">
        <v>29</v>
      </c>
      <c r="D2" s="81" t="s">
        <v>179</v>
      </c>
      <c r="E2" s="82" t="s">
        <v>177</v>
      </c>
      <c r="F2" s="82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20" t="s">
        <v>5</v>
      </c>
      <c r="B3" s="90" t="s">
        <v>71</v>
      </c>
      <c r="C3" s="91">
        <v>19991</v>
      </c>
      <c r="D3" s="73" t="s">
        <v>228</v>
      </c>
      <c r="E3" s="74">
        <v>6</v>
      </c>
      <c r="F3" s="74">
        <v>78</v>
      </c>
      <c r="G3" s="71">
        <v>2564</v>
      </c>
      <c r="H3" s="76">
        <f>(G3/'Regional Inventory Distribution'!$B$24)*100</f>
        <v>0.39586900503173589</v>
      </c>
      <c r="I3" s="74">
        <f>MROUND(MROUND(800000*H3%,120),2280)</f>
        <v>2280</v>
      </c>
      <c r="J3" s="77">
        <f>I3/2280</f>
        <v>1</v>
      </c>
      <c r="K3" s="74">
        <f>MROUND(MROUND(1600000*H3%,120),2280)</f>
        <v>6840</v>
      </c>
      <c r="L3" s="77">
        <f>K3/2280</f>
        <v>3</v>
      </c>
    </row>
    <row r="4" spans="1:12" x14ac:dyDescent="0.25">
      <c r="A4" s="20" t="s">
        <v>5</v>
      </c>
      <c r="B4" s="23" t="s">
        <v>71</v>
      </c>
      <c r="C4" s="9"/>
      <c r="D4" s="25" t="s">
        <v>225</v>
      </c>
      <c r="E4" s="6">
        <v>3</v>
      </c>
      <c r="F4" s="6">
        <v>9</v>
      </c>
      <c r="G4" s="13">
        <v>312</v>
      </c>
      <c r="H4" s="56">
        <f>(G4/'Regional Inventory Distribution'!$B$24)*100</f>
        <v>4.8171267382956941E-2</v>
      </c>
      <c r="I4" s="74">
        <v>360</v>
      </c>
      <c r="J4" s="8">
        <f t="shared" ref="J4:J13" si="0">I4/2280</f>
        <v>0.15789473684210525</v>
      </c>
      <c r="K4" s="74">
        <v>2280</v>
      </c>
      <c r="L4" s="77">
        <f t="shared" ref="L4:L13" si="1">K4/2280</f>
        <v>1</v>
      </c>
    </row>
    <row r="5" spans="1:12" x14ac:dyDescent="0.25">
      <c r="A5" s="20" t="s">
        <v>5</v>
      </c>
      <c r="B5" s="23" t="s">
        <v>72</v>
      </c>
      <c r="C5" s="9">
        <v>26129</v>
      </c>
      <c r="D5" s="25" t="s">
        <v>229</v>
      </c>
      <c r="E5" s="6">
        <v>8</v>
      </c>
      <c r="F5" s="6">
        <v>71</v>
      </c>
      <c r="G5" s="13">
        <v>4022</v>
      </c>
      <c r="H5" s="56">
        <f>(G5/'Regional Inventory Distribution'!$B$24)*100</f>
        <v>0.62097704299440015</v>
      </c>
      <c r="I5" s="74">
        <f t="shared" ref="I5:I13" si="2">MROUND(MROUND(800000*H5%,120),2280)</f>
        <v>4560</v>
      </c>
      <c r="J5" s="8">
        <f t="shared" si="0"/>
        <v>2</v>
      </c>
      <c r="K5" s="74">
        <f t="shared" ref="K5:K13" si="3">MROUND(MROUND(1600000*H5%,120),2280)</f>
        <v>9120</v>
      </c>
      <c r="L5" s="77">
        <f t="shared" si="1"/>
        <v>4</v>
      </c>
    </row>
    <row r="6" spans="1:12" x14ac:dyDescent="0.25">
      <c r="A6" s="20" t="s">
        <v>5</v>
      </c>
      <c r="B6" s="23" t="s">
        <v>73</v>
      </c>
      <c r="C6" s="9">
        <v>107699</v>
      </c>
      <c r="D6" s="25" t="s">
        <v>230</v>
      </c>
      <c r="E6" s="6">
        <v>27</v>
      </c>
      <c r="F6" s="6">
        <v>245</v>
      </c>
      <c r="G6" s="13">
        <v>14142</v>
      </c>
      <c r="H6" s="56">
        <f>(G6/'Regional Inventory Distribution'!$B$24)*100</f>
        <v>2.1834553311851828</v>
      </c>
      <c r="I6" s="74">
        <f t="shared" si="2"/>
        <v>18240</v>
      </c>
      <c r="J6" s="8">
        <f t="shared" si="0"/>
        <v>8</v>
      </c>
      <c r="K6" s="74">
        <f t="shared" si="3"/>
        <v>34200</v>
      </c>
      <c r="L6" s="77">
        <f t="shared" si="1"/>
        <v>15</v>
      </c>
    </row>
    <row r="7" spans="1:12" x14ac:dyDescent="0.25">
      <c r="A7" s="20" t="s">
        <v>5</v>
      </c>
      <c r="B7" s="23" t="s">
        <v>73</v>
      </c>
      <c r="C7" s="9"/>
      <c r="D7" s="25" t="s">
        <v>226</v>
      </c>
      <c r="E7" s="6">
        <v>6</v>
      </c>
      <c r="F7" s="6">
        <v>21</v>
      </c>
      <c r="G7" s="13">
        <v>2379</v>
      </c>
      <c r="H7" s="56">
        <f>(G7/'Regional Inventory Distribution'!$B$24)*100</f>
        <v>0.36730591379504668</v>
      </c>
      <c r="I7" s="74">
        <f t="shared" si="2"/>
        <v>2280</v>
      </c>
      <c r="J7" s="8">
        <f t="shared" si="0"/>
        <v>1</v>
      </c>
      <c r="K7" s="74">
        <f t="shared" si="3"/>
        <v>6840</v>
      </c>
      <c r="L7" s="77">
        <f t="shared" si="1"/>
        <v>3</v>
      </c>
    </row>
    <row r="8" spans="1:12" x14ac:dyDescent="0.25">
      <c r="A8" s="20" t="s">
        <v>5</v>
      </c>
      <c r="B8" s="23" t="s">
        <v>74</v>
      </c>
      <c r="C8" s="9">
        <v>14102</v>
      </c>
      <c r="D8" s="25" t="s">
        <v>231</v>
      </c>
      <c r="E8" s="6">
        <v>5</v>
      </c>
      <c r="F8" s="6">
        <v>37</v>
      </c>
      <c r="G8" s="13">
        <v>2324</v>
      </c>
      <c r="H8" s="56">
        <f>(G8/'Regional Inventory Distribution'!$B$24)*100</f>
        <v>0.35881418396792292</v>
      </c>
      <c r="I8" s="74">
        <f t="shared" si="2"/>
        <v>2280</v>
      </c>
      <c r="J8" s="8">
        <f t="shared" si="0"/>
        <v>1</v>
      </c>
      <c r="K8" s="74">
        <f t="shared" si="3"/>
        <v>6840</v>
      </c>
      <c r="L8" s="77">
        <f t="shared" si="1"/>
        <v>3</v>
      </c>
    </row>
    <row r="9" spans="1:12" x14ac:dyDescent="0.25">
      <c r="A9" s="20" t="s">
        <v>5</v>
      </c>
      <c r="B9" s="23" t="s">
        <v>75</v>
      </c>
      <c r="C9" s="9">
        <v>19335</v>
      </c>
      <c r="D9" s="25" t="s">
        <v>232</v>
      </c>
      <c r="E9" s="6">
        <v>8</v>
      </c>
      <c r="F9" s="6">
        <v>47</v>
      </c>
      <c r="G9" s="13">
        <v>3133</v>
      </c>
      <c r="H9" s="56">
        <f>(G9/'Regional Inventory Distribution'!$B$24)*100</f>
        <v>0.48371980997052599</v>
      </c>
      <c r="I9" s="74">
        <f t="shared" si="2"/>
        <v>4560</v>
      </c>
      <c r="J9" s="8">
        <f t="shared" si="0"/>
        <v>2</v>
      </c>
      <c r="K9" s="74">
        <f t="shared" si="3"/>
        <v>6840</v>
      </c>
      <c r="L9" s="77">
        <f t="shared" si="1"/>
        <v>3</v>
      </c>
    </row>
    <row r="10" spans="1:12" x14ac:dyDescent="0.25">
      <c r="A10" s="20" t="s">
        <v>5</v>
      </c>
      <c r="B10" s="23" t="s">
        <v>76</v>
      </c>
      <c r="C10" s="9">
        <v>28452</v>
      </c>
      <c r="D10" s="25" t="s">
        <v>233</v>
      </c>
      <c r="E10" s="6">
        <v>10</v>
      </c>
      <c r="F10" s="6">
        <v>86</v>
      </c>
      <c r="G10" s="13">
        <v>4760</v>
      </c>
      <c r="H10" s="56">
        <f>(G10/'Regional Inventory Distribution'!$B$24)*100</f>
        <v>0.73492061776562512</v>
      </c>
      <c r="I10" s="74">
        <f t="shared" si="2"/>
        <v>6840</v>
      </c>
      <c r="J10" s="8">
        <f t="shared" si="0"/>
        <v>3</v>
      </c>
      <c r="K10" s="74">
        <f t="shared" si="3"/>
        <v>11400</v>
      </c>
      <c r="L10" s="77">
        <f t="shared" si="1"/>
        <v>5</v>
      </c>
    </row>
    <row r="11" spans="1:12" x14ac:dyDescent="0.25">
      <c r="A11" s="20" t="s">
        <v>5</v>
      </c>
      <c r="B11" s="23" t="s">
        <v>77</v>
      </c>
      <c r="C11" s="9">
        <v>45131</v>
      </c>
      <c r="D11" s="25" t="s">
        <v>234</v>
      </c>
      <c r="E11" s="6">
        <v>11</v>
      </c>
      <c r="F11" s="6">
        <v>74</v>
      </c>
      <c r="G11" s="13">
        <v>4396</v>
      </c>
      <c r="H11" s="56">
        <f>(G11/'Regional Inventory Distribution'!$B$24)*100</f>
        <v>0.67872080581884209</v>
      </c>
      <c r="I11" s="74">
        <f t="shared" si="2"/>
        <v>4560</v>
      </c>
      <c r="J11" s="8">
        <f t="shared" si="0"/>
        <v>2</v>
      </c>
      <c r="K11" s="74">
        <f t="shared" si="3"/>
        <v>11400</v>
      </c>
      <c r="L11" s="77">
        <f t="shared" si="1"/>
        <v>5</v>
      </c>
    </row>
    <row r="12" spans="1:12" x14ac:dyDescent="0.25">
      <c r="A12" s="20" t="s">
        <v>5</v>
      </c>
      <c r="B12" s="23" t="s">
        <v>77</v>
      </c>
      <c r="C12" s="9"/>
      <c r="D12" s="25" t="s">
        <v>227</v>
      </c>
      <c r="E12" s="30">
        <v>6</v>
      </c>
      <c r="F12" s="30">
        <v>24</v>
      </c>
      <c r="G12" s="13">
        <v>2430</v>
      </c>
      <c r="H12" s="56">
        <f>(G12/'Regional Inventory Distribution'!$B$24)*100</f>
        <v>0.37518006327110698</v>
      </c>
      <c r="I12" s="74">
        <f t="shared" si="2"/>
        <v>2280</v>
      </c>
      <c r="J12" s="8">
        <f t="shared" si="0"/>
        <v>1</v>
      </c>
      <c r="K12" s="74">
        <f t="shared" si="3"/>
        <v>6840</v>
      </c>
      <c r="L12" s="77">
        <f t="shared" si="1"/>
        <v>3</v>
      </c>
    </row>
    <row r="13" spans="1:12" x14ac:dyDescent="0.25">
      <c r="A13" s="20" t="s">
        <v>5</v>
      </c>
      <c r="B13" s="23" t="s">
        <v>78</v>
      </c>
      <c r="C13" s="9">
        <v>11999</v>
      </c>
      <c r="D13" s="25" t="s">
        <v>235</v>
      </c>
      <c r="E13" s="30">
        <v>6</v>
      </c>
      <c r="F13" s="30">
        <v>30</v>
      </c>
      <c r="G13" s="51">
        <v>1680</v>
      </c>
      <c r="H13" s="57">
        <f>(G13/'Regional Inventory Distribution'!$B$24)*100</f>
        <v>0.25938374744669124</v>
      </c>
      <c r="I13" s="74">
        <f t="shared" si="2"/>
        <v>2280</v>
      </c>
      <c r="J13" s="8">
        <f t="shared" si="0"/>
        <v>1</v>
      </c>
      <c r="K13" s="74">
        <f t="shared" si="3"/>
        <v>4560</v>
      </c>
      <c r="L13" s="77">
        <f t="shared" si="1"/>
        <v>2</v>
      </c>
    </row>
    <row r="14" spans="1:12" x14ac:dyDescent="0.25">
      <c r="A14" s="24" t="s">
        <v>20</v>
      </c>
      <c r="B14" s="23"/>
      <c r="C14" s="9">
        <f t="shared" ref="C14" si="4">SUM(C3:C13)</f>
        <v>272838</v>
      </c>
      <c r="D14" s="33"/>
      <c r="E14" s="3">
        <f t="shared" ref="E14:J14" si="5">SUM(E3:E13)</f>
        <v>96</v>
      </c>
      <c r="F14" s="3">
        <f t="shared" si="5"/>
        <v>722</v>
      </c>
      <c r="G14" s="13">
        <f t="shared" si="5"/>
        <v>42142</v>
      </c>
      <c r="H14" s="60">
        <f t="shared" si="5"/>
        <v>6.5065177886300356</v>
      </c>
      <c r="I14" s="6">
        <f t="shared" si="5"/>
        <v>50520</v>
      </c>
      <c r="J14" s="6">
        <f t="shared" si="5"/>
        <v>22.157894736842106</v>
      </c>
      <c r="K14" s="6">
        <f t="shared" ref="K14:L14" si="6">SUM(K3:K13)</f>
        <v>107160</v>
      </c>
      <c r="L14" s="6">
        <f t="shared" si="6"/>
        <v>47</v>
      </c>
    </row>
    <row r="15" spans="1:12" x14ac:dyDescent="0.25">
      <c r="G15" s="11"/>
      <c r="H15" s="11"/>
    </row>
    <row r="16" spans="1:12" x14ac:dyDescent="0.25">
      <c r="J16" s="106" t="s">
        <v>370</v>
      </c>
      <c r="K16" s="12">
        <f>ROUNDUP(SUM(J14)/12,0)</f>
        <v>2</v>
      </c>
    </row>
    <row r="17" spans="10:11" x14ac:dyDescent="0.25">
      <c r="J17" s="106" t="s">
        <v>371</v>
      </c>
      <c r="K17" s="12">
        <f>ROUNDUP(SUM(L14)/20,0)</f>
        <v>3</v>
      </c>
    </row>
    <row r="18" spans="10:11" x14ac:dyDescent="0.25">
      <c r="J18" s="106" t="s">
        <v>372</v>
      </c>
      <c r="K18" s="12">
        <f>SUM(K16:K17)</f>
        <v>5</v>
      </c>
    </row>
  </sheetData>
  <mergeCells count="1">
    <mergeCell ref="I1:L1"/>
  </mergeCells>
  <pageMargins left="0.7" right="0.7" top="0.75" bottom="0.75" header="0.3" footer="0.3"/>
  <pageSetup scale="73" orientation="landscape" r:id="rId1"/>
  <ignoredErrors>
    <ignoredError sqref="K3 K5:K13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4"/>
  <sheetViews>
    <sheetView workbookViewId="0">
      <selection activeCell="B1" sqref="B1"/>
    </sheetView>
  </sheetViews>
  <sheetFormatPr defaultRowHeight="15" x14ac:dyDescent="0.25"/>
  <cols>
    <col min="1" max="1" width="16.85546875" customWidth="1"/>
    <col min="2" max="2" width="15.140625" customWidth="1"/>
    <col min="3" max="3" width="11.140625" bestFit="1" customWidth="1"/>
    <col min="4" max="4" width="23" customWidth="1"/>
    <col min="5" max="6" width="9.140625" style="12"/>
    <col min="7" max="8" width="13" customWidth="1"/>
    <col min="9" max="9" width="9.140625" style="12"/>
    <col min="10" max="10" width="9.5703125" style="53" customWidth="1"/>
    <col min="11" max="12" width="8.85546875" style="53"/>
  </cols>
  <sheetData>
    <row r="1" spans="1:12" s="22" customFormat="1" ht="43.35" customHeight="1" thickBot="1" x14ac:dyDescent="0.3">
      <c r="A1" s="19" t="s">
        <v>6</v>
      </c>
      <c r="B1" s="19" t="s">
        <v>375</v>
      </c>
      <c r="C1" s="19" t="s">
        <v>79</v>
      </c>
      <c r="E1" s="17"/>
      <c r="F1" s="17"/>
      <c r="G1"/>
      <c r="H1"/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88" t="s">
        <v>80</v>
      </c>
      <c r="C2" s="95" t="s">
        <v>29</v>
      </c>
      <c r="D2" s="81" t="s">
        <v>179</v>
      </c>
      <c r="E2" s="82" t="s">
        <v>177</v>
      </c>
      <c r="F2" s="82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70" t="s">
        <v>6</v>
      </c>
      <c r="B3" s="90" t="s">
        <v>81</v>
      </c>
      <c r="C3" s="91">
        <v>78622</v>
      </c>
      <c r="D3" s="73" t="s">
        <v>237</v>
      </c>
      <c r="E3" s="74">
        <v>25</v>
      </c>
      <c r="F3" s="74">
        <v>127</v>
      </c>
      <c r="G3" s="71">
        <v>12717</v>
      </c>
      <c r="H3" s="76">
        <f>(G3/'Regional Inventory Distribution'!$B$24)*100</f>
        <v>1.9634423311187932</v>
      </c>
      <c r="I3" s="74">
        <f>MROUND(MROUND(800000*H3%,120),2280)</f>
        <v>15960</v>
      </c>
      <c r="J3" s="77">
        <f>I3/2280</f>
        <v>7</v>
      </c>
      <c r="K3" s="74">
        <f>MROUND(MROUND(1600000*H3%,120),2280)</f>
        <v>31920</v>
      </c>
      <c r="L3" s="77">
        <f>K3/2280</f>
        <v>14</v>
      </c>
    </row>
    <row r="4" spans="1:12" x14ac:dyDescent="0.25">
      <c r="A4" s="20" t="s">
        <v>6</v>
      </c>
      <c r="B4" s="23" t="s">
        <v>82</v>
      </c>
      <c r="C4" s="9">
        <v>15677</v>
      </c>
      <c r="D4" s="25" t="s">
        <v>238</v>
      </c>
      <c r="E4" s="6">
        <v>6</v>
      </c>
      <c r="F4" s="6">
        <v>33</v>
      </c>
      <c r="G4" s="13">
        <v>2004</v>
      </c>
      <c r="H4" s="56">
        <f>(G4/'Regional Inventory Distribution'!$B$24)*100</f>
        <v>0.30940775588283881</v>
      </c>
      <c r="I4" s="74">
        <f t="shared" ref="I4:I9" si="0">MROUND(MROUND(800000*H4%,120),2280)</f>
        <v>2280</v>
      </c>
      <c r="J4" s="8">
        <f t="shared" ref="J4:J9" si="1">I4/2280</f>
        <v>1</v>
      </c>
      <c r="K4" s="74">
        <f t="shared" ref="K4:K9" si="2">MROUND(MROUND(1600000*H4%,120),2280)</f>
        <v>4560</v>
      </c>
      <c r="L4" s="77">
        <f t="shared" ref="L4:L9" si="3">K4/2280</f>
        <v>2</v>
      </c>
    </row>
    <row r="5" spans="1:12" x14ac:dyDescent="0.25">
      <c r="A5" s="20" t="s">
        <v>6</v>
      </c>
      <c r="B5" s="23" t="s">
        <v>82</v>
      </c>
      <c r="C5" s="9"/>
      <c r="D5" s="25" t="s">
        <v>236</v>
      </c>
      <c r="E5" s="6">
        <v>3</v>
      </c>
      <c r="F5" s="6">
        <v>8</v>
      </c>
      <c r="G5" s="13">
        <v>897</v>
      </c>
      <c r="H5" s="56">
        <f>(G5/'Regional Inventory Distribution'!$B$24)*100</f>
        <v>0.13849239372600122</v>
      </c>
      <c r="I5" s="74">
        <v>2280</v>
      </c>
      <c r="J5" s="8">
        <f t="shared" si="1"/>
        <v>1</v>
      </c>
      <c r="K5" s="74">
        <f t="shared" si="2"/>
        <v>2280</v>
      </c>
      <c r="L5" s="77">
        <f t="shared" si="3"/>
        <v>1</v>
      </c>
    </row>
    <row r="6" spans="1:12" x14ac:dyDescent="0.25">
      <c r="A6" s="20" t="s">
        <v>6</v>
      </c>
      <c r="B6" s="23" t="s">
        <v>83</v>
      </c>
      <c r="C6" s="9">
        <v>64633</v>
      </c>
      <c r="D6" s="25" t="s">
        <v>239</v>
      </c>
      <c r="E6" s="6">
        <v>19</v>
      </c>
      <c r="F6" s="6">
        <v>170</v>
      </c>
      <c r="G6" s="13">
        <v>12561</v>
      </c>
      <c r="H6" s="56">
        <f>(G6/'Regional Inventory Distribution'!$B$24)*100</f>
        <v>1.9393566974273146</v>
      </c>
      <c r="I6" s="74">
        <f t="shared" si="0"/>
        <v>15960</v>
      </c>
      <c r="J6" s="8">
        <f t="shared" si="1"/>
        <v>7</v>
      </c>
      <c r="K6" s="74">
        <f t="shared" si="2"/>
        <v>31920</v>
      </c>
      <c r="L6" s="77">
        <f t="shared" si="3"/>
        <v>14</v>
      </c>
    </row>
    <row r="7" spans="1:12" x14ac:dyDescent="0.25">
      <c r="A7" s="20" t="s">
        <v>6</v>
      </c>
      <c r="B7" s="23" t="s">
        <v>84</v>
      </c>
      <c r="C7" s="9">
        <v>45831</v>
      </c>
      <c r="D7" s="25" t="s">
        <v>240</v>
      </c>
      <c r="E7" s="6">
        <v>13</v>
      </c>
      <c r="F7" s="6">
        <v>81</v>
      </c>
      <c r="G7" s="13">
        <v>6931</v>
      </c>
      <c r="H7" s="56">
        <f>(G7/'Regional Inventory Distribution'!$B$24)*100</f>
        <v>1.0701123533053671</v>
      </c>
      <c r="I7" s="74">
        <f t="shared" si="0"/>
        <v>9120</v>
      </c>
      <c r="J7" s="8">
        <f t="shared" si="1"/>
        <v>4</v>
      </c>
      <c r="K7" s="74">
        <f t="shared" si="2"/>
        <v>18240</v>
      </c>
      <c r="L7" s="77">
        <f t="shared" si="3"/>
        <v>8</v>
      </c>
    </row>
    <row r="8" spans="1:12" x14ac:dyDescent="0.25">
      <c r="A8" s="20" t="s">
        <v>6</v>
      </c>
      <c r="B8" s="23" t="s">
        <v>85</v>
      </c>
      <c r="C8" s="9">
        <v>18012</v>
      </c>
      <c r="D8" s="25" t="s">
        <v>241</v>
      </c>
      <c r="E8" s="6">
        <v>5</v>
      </c>
      <c r="F8" s="6">
        <v>40</v>
      </c>
      <c r="G8" s="13">
        <v>2988</v>
      </c>
      <c r="H8" s="56">
        <f>(G8/'Regional Inventory Distribution'!$B$24)*100</f>
        <v>0.4613325222444723</v>
      </c>
      <c r="I8" s="74">
        <f t="shared" si="0"/>
        <v>4560</v>
      </c>
      <c r="J8" s="8">
        <f t="shared" si="1"/>
        <v>2</v>
      </c>
      <c r="K8" s="74">
        <f t="shared" si="2"/>
        <v>6840</v>
      </c>
      <c r="L8" s="77">
        <f t="shared" si="3"/>
        <v>3</v>
      </c>
    </row>
    <row r="9" spans="1:12" x14ac:dyDescent="0.25">
      <c r="A9" s="20" t="s">
        <v>6</v>
      </c>
      <c r="B9" s="23" t="s">
        <v>86</v>
      </c>
      <c r="C9" s="9">
        <v>8697</v>
      </c>
      <c r="D9" s="25" t="s">
        <v>242</v>
      </c>
      <c r="E9" s="30">
        <v>4</v>
      </c>
      <c r="F9" s="30">
        <v>23</v>
      </c>
      <c r="G9" s="51">
        <v>1115</v>
      </c>
      <c r="H9" s="57">
        <f>(G9/'Regional Inventory Distribution'!$B$24)*100</f>
        <v>0.17215052285896471</v>
      </c>
      <c r="I9" s="74">
        <f t="shared" si="0"/>
        <v>2280</v>
      </c>
      <c r="J9" s="8">
        <f t="shared" si="1"/>
        <v>1</v>
      </c>
      <c r="K9" s="74">
        <f t="shared" si="2"/>
        <v>2280</v>
      </c>
      <c r="L9" s="77">
        <f t="shared" si="3"/>
        <v>1</v>
      </c>
    </row>
    <row r="10" spans="1:12" x14ac:dyDescent="0.25">
      <c r="A10" s="24" t="s">
        <v>20</v>
      </c>
      <c r="B10" s="23"/>
      <c r="C10" s="9">
        <f>SUM(C3:C9)</f>
        <v>231472</v>
      </c>
      <c r="E10" s="3">
        <f t="shared" ref="E10:J10" si="4">SUM(E3:E9)</f>
        <v>75</v>
      </c>
      <c r="F10" s="3">
        <f t="shared" si="4"/>
        <v>482</v>
      </c>
      <c r="G10" s="13">
        <f t="shared" si="4"/>
        <v>39213</v>
      </c>
      <c r="H10" s="60">
        <f t="shared" si="4"/>
        <v>6.0542945765637519</v>
      </c>
      <c r="I10" s="6">
        <f t="shared" si="4"/>
        <v>52440</v>
      </c>
      <c r="J10" s="6">
        <f t="shared" si="4"/>
        <v>23</v>
      </c>
      <c r="K10" s="6">
        <f t="shared" ref="K10:L10" si="5">SUM(K3:K9)</f>
        <v>98040</v>
      </c>
      <c r="L10" s="6">
        <f t="shared" si="5"/>
        <v>43</v>
      </c>
    </row>
    <row r="12" spans="1:12" x14ac:dyDescent="0.25">
      <c r="J12" s="106" t="s">
        <v>370</v>
      </c>
      <c r="K12" s="12">
        <f>ROUNDUP(SUM(J10)/12,0)</f>
        <v>2</v>
      </c>
    </row>
    <row r="13" spans="1:12" x14ac:dyDescent="0.25">
      <c r="J13" s="106" t="s">
        <v>371</v>
      </c>
      <c r="K13" s="12">
        <f>ROUNDUP(SUM(L10)/20,0)</f>
        <v>3</v>
      </c>
    </row>
    <row r="14" spans="1:12" x14ac:dyDescent="0.25">
      <c r="J14" s="106" t="s">
        <v>372</v>
      </c>
      <c r="K14" s="12">
        <f>SUM(K12:K13)</f>
        <v>5</v>
      </c>
    </row>
  </sheetData>
  <mergeCells count="1">
    <mergeCell ref="I1:L1"/>
  </mergeCells>
  <pageMargins left="0.7" right="0.7" top="0.75" bottom="0.75" header="0.3" footer="0.3"/>
  <pageSetup scale="73" orientation="landscape" r:id="rId1"/>
  <ignoredErrors>
    <ignoredError sqref="K3:K9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"/>
  <sheetViews>
    <sheetView topLeftCell="B1" workbookViewId="0">
      <selection activeCell="C13" sqref="C13"/>
    </sheetView>
  </sheetViews>
  <sheetFormatPr defaultRowHeight="15" x14ac:dyDescent="0.25"/>
  <cols>
    <col min="1" max="1" width="16.85546875" customWidth="1"/>
    <col min="2" max="2" width="18.42578125" customWidth="1"/>
    <col min="3" max="3" width="13.5703125" customWidth="1"/>
    <col min="4" max="4" width="20.42578125" customWidth="1"/>
    <col min="5" max="6" width="9.140625" style="12"/>
    <col min="7" max="8" width="11.42578125" customWidth="1"/>
    <col min="9" max="9" width="9.140625" style="12"/>
    <col min="10" max="10" width="9.5703125" style="53" customWidth="1"/>
    <col min="11" max="12" width="8.85546875" style="53"/>
  </cols>
  <sheetData>
    <row r="1" spans="1:12" s="22" customFormat="1" ht="43.35" customHeight="1" thickBot="1" x14ac:dyDescent="0.3">
      <c r="A1" s="19" t="s">
        <v>87</v>
      </c>
      <c r="B1" s="19" t="s">
        <v>376</v>
      </c>
      <c r="C1" s="19" t="s">
        <v>79</v>
      </c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97"/>
      <c r="C2" s="95" t="s">
        <v>29</v>
      </c>
      <c r="D2" s="81" t="s">
        <v>179</v>
      </c>
      <c r="E2" s="82" t="s">
        <v>177</v>
      </c>
      <c r="F2" s="82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s="22" customFormat="1" ht="30" x14ac:dyDescent="0.25">
      <c r="A3" s="70" t="s">
        <v>7</v>
      </c>
      <c r="B3" s="70" t="s">
        <v>88</v>
      </c>
      <c r="C3" s="101"/>
      <c r="D3" s="102" t="s">
        <v>244</v>
      </c>
      <c r="E3" s="103">
        <v>1</v>
      </c>
      <c r="F3" s="103"/>
      <c r="G3" s="71">
        <v>392</v>
      </c>
      <c r="H3" s="76">
        <f>(G3/'Regional Inventory Distribution'!$B$24)*100</f>
        <v>6.0522874404227961E-2</v>
      </c>
      <c r="I3" s="6">
        <v>480</v>
      </c>
      <c r="J3" s="104">
        <f>I3/2280</f>
        <v>0.21052631578947367</v>
      </c>
      <c r="K3" s="6">
        <v>2280</v>
      </c>
      <c r="L3" s="105">
        <v>1</v>
      </c>
    </row>
    <row r="4" spans="1:12" x14ac:dyDescent="0.25">
      <c r="A4" s="20" t="s">
        <v>180</v>
      </c>
      <c r="B4" s="23" t="s">
        <v>88</v>
      </c>
      <c r="C4" s="26">
        <v>764378</v>
      </c>
      <c r="D4" s="25" t="s">
        <v>243</v>
      </c>
      <c r="E4" s="30">
        <v>167</v>
      </c>
      <c r="F4" s="30">
        <v>1277</v>
      </c>
      <c r="G4" s="51">
        <v>94942</v>
      </c>
      <c r="H4" s="57">
        <f>(G4/'Regional Inventory Distribution'!$B$24)*100</f>
        <v>14.658578422668905</v>
      </c>
      <c r="I4" s="6">
        <f>MROUND(MROUND(800000*H4%,120),2280)</f>
        <v>116280</v>
      </c>
      <c r="J4" s="29">
        <f>I4/2280</f>
        <v>51</v>
      </c>
      <c r="K4" s="6">
        <f>MROUND(MROUND(1600000*H4%,120),2280)</f>
        <v>234840</v>
      </c>
      <c r="L4" s="8">
        <f>K4/2280</f>
        <v>103</v>
      </c>
    </row>
    <row r="5" spans="1:12" x14ac:dyDescent="0.25">
      <c r="A5" s="24" t="s">
        <v>20</v>
      </c>
      <c r="B5" s="23"/>
      <c r="C5" s="26">
        <f>SUM(C3:C4)</f>
        <v>764378</v>
      </c>
      <c r="D5" s="33"/>
      <c r="E5" s="3">
        <f t="shared" ref="E5:J5" si="0">SUM(E3:E4)</f>
        <v>168</v>
      </c>
      <c r="F5" s="3">
        <f t="shared" si="0"/>
        <v>1277</v>
      </c>
      <c r="G5" s="13">
        <f t="shared" si="0"/>
        <v>95334</v>
      </c>
      <c r="H5" s="60">
        <f t="shared" si="0"/>
        <v>14.719101297073133</v>
      </c>
      <c r="I5" s="6">
        <f t="shared" si="0"/>
        <v>116760</v>
      </c>
      <c r="J5" s="47">
        <f t="shared" si="0"/>
        <v>51.210526315789473</v>
      </c>
      <c r="K5" s="47">
        <f t="shared" ref="K5:L5" si="1">SUM(K3:K4)</f>
        <v>237120</v>
      </c>
      <c r="L5" s="6">
        <f t="shared" si="1"/>
        <v>104</v>
      </c>
    </row>
    <row r="6" spans="1:12" x14ac:dyDescent="0.25">
      <c r="E6"/>
      <c r="F6"/>
      <c r="G6" s="11"/>
    </row>
    <row r="7" spans="1:12" x14ac:dyDescent="0.25">
      <c r="E7"/>
      <c r="F7"/>
      <c r="J7" s="106" t="s">
        <v>370</v>
      </c>
      <c r="K7" s="12">
        <f>ROUNDUP(SUM(J5)/12,0)</f>
        <v>5</v>
      </c>
    </row>
    <row r="8" spans="1:12" x14ac:dyDescent="0.25">
      <c r="E8"/>
      <c r="F8"/>
      <c r="J8" s="106" t="s">
        <v>371</v>
      </c>
      <c r="K8" s="12">
        <f>ROUNDUP(SUM(L5)/20,0)</f>
        <v>6</v>
      </c>
    </row>
    <row r="9" spans="1:12" x14ac:dyDescent="0.25">
      <c r="E9"/>
      <c r="F9"/>
      <c r="J9" s="106" t="s">
        <v>372</v>
      </c>
      <c r="K9" s="12">
        <f>SUM(K7:K8)</f>
        <v>11</v>
      </c>
    </row>
    <row r="10" spans="1:12" x14ac:dyDescent="0.25">
      <c r="E10"/>
      <c r="F10"/>
    </row>
    <row r="11" spans="1:12" x14ac:dyDescent="0.25">
      <c r="E11"/>
      <c r="F11"/>
    </row>
  </sheetData>
  <mergeCells count="1">
    <mergeCell ref="I1:L1"/>
  </mergeCells>
  <pageMargins left="0.7" right="0.7" top="0.75" bottom="0.75" header="0.3" footer="0.3"/>
  <pageSetup orientation="portrait" r:id="rId1"/>
  <ignoredErrors>
    <ignoredError sqref="K4" 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workbookViewId="0">
      <selection activeCell="E30" sqref="E30"/>
    </sheetView>
  </sheetViews>
  <sheetFormatPr defaultRowHeight="15" x14ac:dyDescent="0.25"/>
  <cols>
    <col min="1" max="1" width="16.85546875" customWidth="1"/>
    <col min="2" max="2" width="16.5703125" customWidth="1"/>
    <col min="3" max="3" width="11.5703125" bestFit="1" customWidth="1"/>
    <col min="4" max="4" width="28" customWidth="1"/>
    <col min="5" max="5" width="9.140625" style="12"/>
    <col min="6" max="6" width="9.140625" style="43"/>
    <col min="7" max="7" width="11.140625" customWidth="1"/>
    <col min="8" max="8" width="11.42578125" customWidth="1"/>
    <col min="9" max="9" width="9.140625" style="12"/>
    <col min="10" max="10" width="9.5703125" style="53" customWidth="1"/>
    <col min="11" max="12" width="8.85546875" style="53"/>
  </cols>
  <sheetData>
    <row r="1" spans="1:12" s="19" customFormat="1" ht="43.35" customHeight="1" thickBot="1" x14ac:dyDescent="0.3">
      <c r="A1" s="19" t="s">
        <v>89</v>
      </c>
      <c r="B1" s="19" t="s">
        <v>90</v>
      </c>
      <c r="C1" s="19" t="s">
        <v>377</v>
      </c>
      <c r="F1" s="44"/>
      <c r="I1" s="128" t="s">
        <v>369</v>
      </c>
      <c r="J1" s="128"/>
      <c r="K1" s="128"/>
      <c r="L1" s="128"/>
    </row>
    <row r="2" spans="1:12" s="22" customFormat="1" ht="60.75" thickBot="1" x14ac:dyDescent="0.3">
      <c r="A2" s="94"/>
      <c r="B2" s="97"/>
      <c r="C2" s="95" t="s">
        <v>29</v>
      </c>
      <c r="D2" s="81" t="s">
        <v>179</v>
      </c>
      <c r="E2" s="82" t="s">
        <v>177</v>
      </c>
      <c r="F2" s="100" t="s">
        <v>178</v>
      </c>
      <c r="G2" s="87" t="s">
        <v>360</v>
      </c>
      <c r="H2" s="82" t="s">
        <v>359</v>
      </c>
      <c r="I2" s="82" t="s">
        <v>361</v>
      </c>
      <c r="J2" s="85" t="s">
        <v>367</v>
      </c>
      <c r="K2" s="83" t="s">
        <v>366</v>
      </c>
      <c r="L2" s="107" t="s">
        <v>368</v>
      </c>
    </row>
    <row r="3" spans="1:12" x14ac:dyDescent="0.25">
      <c r="A3" s="90" t="s">
        <v>91</v>
      </c>
      <c r="B3" s="90" t="s">
        <v>92</v>
      </c>
      <c r="C3" s="91">
        <v>127682</v>
      </c>
      <c r="D3" s="73" t="s">
        <v>245</v>
      </c>
      <c r="E3" s="74">
        <v>26</v>
      </c>
      <c r="F3" s="45">
        <v>287</v>
      </c>
      <c r="G3" s="71">
        <v>20393</v>
      </c>
      <c r="H3" s="76">
        <f>(G3/'Regional Inventory Distribution'!$B$24)*100</f>
        <v>3.1485790248097465</v>
      </c>
      <c r="I3" s="74">
        <f>MROUND(MROUND(800000*H3%,120),2280)</f>
        <v>25080</v>
      </c>
      <c r="J3" s="77">
        <f>I3/2280</f>
        <v>11</v>
      </c>
      <c r="K3" s="74">
        <f>MROUND(MROUND(1600000*H3%,120),2280)</f>
        <v>50160</v>
      </c>
      <c r="L3" s="77">
        <f>K3/2280</f>
        <v>22</v>
      </c>
    </row>
    <row r="4" spans="1:12" x14ac:dyDescent="0.25">
      <c r="A4" s="23" t="s">
        <v>8</v>
      </c>
      <c r="B4" s="23" t="s">
        <v>92</v>
      </c>
      <c r="C4" s="9"/>
      <c r="D4" s="25" t="s">
        <v>253</v>
      </c>
      <c r="E4" s="6">
        <v>4</v>
      </c>
      <c r="F4" s="49">
        <v>22</v>
      </c>
      <c r="G4" s="13">
        <v>1754</v>
      </c>
      <c r="H4" s="56">
        <f>(G4/'Regional Inventory Distribution'!$B$24)*100</f>
        <v>0.27080898394136693</v>
      </c>
      <c r="I4" s="74">
        <f t="shared" ref="I4:I21" si="0">MROUND(MROUND(800000*H4%,120),2280)</f>
        <v>2280</v>
      </c>
      <c r="J4" s="77">
        <f t="shared" ref="J4:J21" si="1">I4/2280</f>
        <v>1</v>
      </c>
      <c r="K4" s="74">
        <f t="shared" ref="K4:K21" si="2">MROUND(MROUND(1600000*H4%,120),2280)</f>
        <v>4560</v>
      </c>
      <c r="L4" s="77">
        <f t="shared" ref="L4:L21" si="3">K4/2280</f>
        <v>2</v>
      </c>
    </row>
    <row r="5" spans="1:12" x14ac:dyDescent="0.25">
      <c r="A5" s="23" t="s">
        <v>91</v>
      </c>
      <c r="B5" s="23" t="s">
        <v>93</v>
      </c>
      <c r="C5" s="9">
        <v>91804</v>
      </c>
      <c r="D5" s="25" t="s">
        <v>246</v>
      </c>
      <c r="E5" s="6">
        <v>8</v>
      </c>
      <c r="F5" s="49">
        <v>73</v>
      </c>
      <c r="G5" s="13">
        <v>4971</v>
      </c>
      <c r="H5" s="56">
        <f>(G5/'Regional Inventory Distribution'!$B$24)*100</f>
        <v>0.76749798128422742</v>
      </c>
      <c r="I5" s="74">
        <f t="shared" si="0"/>
        <v>6840</v>
      </c>
      <c r="J5" s="77">
        <f t="shared" si="1"/>
        <v>3</v>
      </c>
      <c r="K5" s="74">
        <f t="shared" si="2"/>
        <v>11400</v>
      </c>
      <c r="L5" s="77">
        <f t="shared" si="3"/>
        <v>5</v>
      </c>
    </row>
    <row r="6" spans="1:12" x14ac:dyDescent="0.25">
      <c r="A6" s="23" t="s">
        <v>91</v>
      </c>
      <c r="B6" s="23" t="s">
        <v>93</v>
      </c>
      <c r="C6" s="9"/>
      <c r="D6" s="25" t="s">
        <v>254</v>
      </c>
      <c r="E6" s="6">
        <v>3</v>
      </c>
      <c r="F6" s="49">
        <v>5</v>
      </c>
      <c r="G6" s="13">
        <v>883</v>
      </c>
      <c r="H6" s="56">
        <f>(G6/'Regional Inventory Distribution'!$B$24)*100</f>
        <v>0.1363308624972788</v>
      </c>
      <c r="I6" s="74">
        <v>960</v>
      </c>
      <c r="J6" s="77">
        <f t="shared" si="1"/>
        <v>0.42105263157894735</v>
      </c>
      <c r="K6" s="74">
        <v>2280</v>
      </c>
      <c r="L6" s="77">
        <f t="shared" si="3"/>
        <v>1</v>
      </c>
    </row>
    <row r="7" spans="1:12" x14ac:dyDescent="0.25">
      <c r="A7" s="23" t="s">
        <v>91</v>
      </c>
      <c r="B7" s="23" t="s">
        <v>93</v>
      </c>
      <c r="C7" s="9"/>
      <c r="D7" s="25" t="s">
        <v>255</v>
      </c>
      <c r="E7" s="6">
        <v>2</v>
      </c>
      <c r="F7" s="49">
        <v>3</v>
      </c>
      <c r="G7" s="13">
        <v>599</v>
      </c>
      <c r="H7" s="56">
        <f>(G7/'Regional Inventory Distribution'!$B$24)*100</f>
        <v>9.2482657571766699E-2</v>
      </c>
      <c r="I7" s="74">
        <v>600</v>
      </c>
      <c r="J7" s="77">
        <f t="shared" si="1"/>
        <v>0.26315789473684209</v>
      </c>
      <c r="K7" s="74">
        <v>2280</v>
      </c>
      <c r="L7" s="77">
        <f t="shared" si="3"/>
        <v>1</v>
      </c>
    </row>
    <row r="8" spans="1:12" x14ac:dyDescent="0.25">
      <c r="A8" s="23" t="s">
        <v>91</v>
      </c>
      <c r="B8" s="23" t="s">
        <v>93</v>
      </c>
      <c r="C8" s="9"/>
      <c r="D8" s="25" t="s">
        <v>256</v>
      </c>
      <c r="E8" s="6">
        <v>5</v>
      </c>
      <c r="F8" s="49">
        <v>7</v>
      </c>
      <c r="G8" s="13">
        <v>1359</v>
      </c>
      <c r="H8" s="56">
        <f>(G8/'Regional Inventory Distribution'!$B$24)*100</f>
        <v>0.20982292427384133</v>
      </c>
      <c r="I8" s="74">
        <f t="shared" si="0"/>
        <v>2280</v>
      </c>
      <c r="J8" s="77">
        <f t="shared" si="1"/>
        <v>1</v>
      </c>
      <c r="K8" s="74">
        <f t="shared" si="2"/>
        <v>2280</v>
      </c>
      <c r="L8" s="77">
        <f t="shared" si="3"/>
        <v>1</v>
      </c>
    </row>
    <row r="9" spans="1:12" x14ac:dyDescent="0.25">
      <c r="A9" s="23" t="s">
        <v>91</v>
      </c>
      <c r="B9" s="23" t="s">
        <v>93</v>
      </c>
      <c r="C9" s="9"/>
      <c r="D9" s="25" t="s">
        <v>257</v>
      </c>
      <c r="E9" s="6">
        <v>5</v>
      </c>
      <c r="F9" s="49">
        <v>5</v>
      </c>
      <c r="G9" s="13">
        <v>3097</v>
      </c>
      <c r="H9" s="56">
        <f>(G9/'Regional Inventory Distribution'!$B$24)*100</f>
        <v>0.47816158681095405</v>
      </c>
      <c r="I9" s="74">
        <f t="shared" si="0"/>
        <v>4560</v>
      </c>
      <c r="J9" s="77">
        <f t="shared" si="1"/>
        <v>2</v>
      </c>
      <c r="K9" s="74">
        <f t="shared" si="2"/>
        <v>6840</v>
      </c>
      <c r="L9" s="77">
        <f t="shared" si="3"/>
        <v>3</v>
      </c>
    </row>
    <row r="10" spans="1:12" x14ac:dyDescent="0.25">
      <c r="A10" s="23" t="s">
        <v>91</v>
      </c>
      <c r="B10" s="23" t="s">
        <v>93</v>
      </c>
      <c r="C10" s="9"/>
      <c r="D10" s="25" t="s">
        <v>258</v>
      </c>
      <c r="E10" s="6">
        <v>1</v>
      </c>
      <c r="F10" s="49"/>
      <c r="G10" s="13">
        <v>180</v>
      </c>
      <c r="H10" s="56">
        <f>(G10/'Regional Inventory Distribution'!$B$24)*100</f>
        <v>2.7791115797859776E-2</v>
      </c>
      <c r="I10" s="74">
        <v>240</v>
      </c>
      <c r="J10" s="77">
        <f t="shared" si="1"/>
        <v>0.10526315789473684</v>
      </c>
      <c r="K10" s="74">
        <v>2280</v>
      </c>
      <c r="L10" s="77">
        <f t="shared" si="3"/>
        <v>1</v>
      </c>
    </row>
    <row r="11" spans="1:12" x14ac:dyDescent="0.25">
      <c r="A11" s="23" t="s">
        <v>91</v>
      </c>
      <c r="B11" s="23" t="s">
        <v>94</v>
      </c>
      <c r="C11" s="9">
        <v>10695</v>
      </c>
      <c r="D11" s="25" t="s">
        <v>247</v>
      </c>
      <c r="E11" s="6">
        <v>5</v>
      </c>
      <c r="F11" s="49">
        <v>30</v>
      </c>
      <c r="G11" s="13">
        <v>1833</v>
      </c>
      <c r="H11" s="56">
        <f>(G11/'Regional Inventory Distribution'!$B$24)*100</f>
        <v>0.28300619587487208</v>
      </c>
      <c r="I11" s="74">
        <f t="shared" si="0"/>
        <v>2280</v>
      </c>
      <c r="J11" s="77">
        <f t="shared" si="1"/>
        <v>1</v>
      </c>
      <c r="K11" s="74">
        <f t="shared" si="2"/>
        <v>4560</v>
      </c>
      <c r="L11" s="77">
        <f t="shared" si="3"/>
        <v>2</v>
      </c>
    </row>
    <row r="12" spans="1:12" x14ac:dyDescent="0.25">
      <c r="A12" s="23" t="s">
        <v>8</v>
      </c>
      <c r="B12" s="23" t="s">
        <v>95</v>
      </c>
      <c r="C12" s="9">
        <v>8652</v>
      </c>
      <c r="D12" s="42" t="s">
        <v>248</v>
      </c>
      <c r="E12" s="6">
        <v>4</v>
      </c>
      <c r="F12" s="49">
        <v>28</v>
      </c>
      <c r="G12" s="13">
        <v>1465</v>
      </c>
      <c r="H12" s="56">
        <f>(G12/'Regional Inventory Distribution'!$B$24)*100</f>
        <v>0.22618880357702539</v>
      </c>
      <c r="I12" s="74">
        <f t="shared" si="0"/>
        <v>2280</v>
      </c>
      <c r="J12" s="77">
        <f t="shared" si="1"/>
        <v>1</v>
      </c>
      <c r="K12" s="74">
        <f t="shared" si="2"/>
        <v>4560</v>
      </c>
      <c r="L12" s="77">
        <f t="shared" si="3"/>
        <v>2</v>
      </c>
    </row>
    <row r="13" spans="1:12" x14ac:dyDescent="0.25">
      <c r="A13" s="23" t="s">
        <v>8</v>
      </c>
      <c r="B13" s="23" t="s">
        <v>96</v>
      </c>
      <c r="C13" s="9">
        <v>24800</v>
      </c>
      <c r="D13" s="25" t="s">
        <v>249</v>
      </c>
      <c r="E13" s="6">
        <v>6</v>
      </c>
      <c r="F13" s="49">
        <v>60</v>
      </c>
      <c r="G13" s="13">
        <v>3487</v>
      </c>
      <c r="H13" s="56">
        <f>(G13/'Regional Inventory Distribution'!$B$24)*100</f>
        <v>0.53837567103965023</v>
      </c>
      <c r="I13" s="74">
        <f t="shared" si="0"/>
        <v>4560</v>
      </c>
      <c r="J13" s="77">
        <f t="shared" si="1"/>
        <v>2</v>
      </c>
      <c r="K13" s="74">
        <f t="shared" si="2"/>
        <v>9120</v>
      </c>
      <c r="L13" s="77">
        <f t="shared" si="3"/>
        <v>4</v>
      </c>
    </row>
    <row r="14" spans="1:12" x14ac:dyDescent="0.25">
      <c r="A14" s="23" t="s">
        <v>91</v>
      </c>
      <c r="B14" s="23" t="s">
        <v>96</v>
      </c>
      <c r="C14" s="9"/>
      <c r="D14" s="25" t="s">
        <v>259</v>
      </c>
      <c r="E14" s="6">
        <v>4</v>
      </c>
      <c r="F14" s="49">
        <v>14</v>
      </c>
      <c r="G14" s="13">
        <v>829</v>
      </c>
      <c r="H14" s="56">
        <f>(G14/'Regional Inventory Distribution'!$B$24)*100</f>
        <v>0.12799352775792086</v>
      </c>
      <c r="I14" s="74">
        <v>840</v>
      </c>
      <c r="J14" s="77">
        <f t="shared" si="1"/>
        <v>0.36842105263157893</v>
      </c>
      <c r="K14" s="74">
        <v>2280</v>
      </c>
      <c r="L14" s="77">
        <f t="shared" si="3"/>
        <v>1</v>
      </c>
    </row>
    <row r="15" spans="1:12" x14ac:dyDescent="0.25">
      <c r="A15" s="23" t="s">
        <v>91</v>
      </c>
      <c r="B15" s="23" t="s">
        <v>97</v>
      </c>
      <c r="C15" s="9">
        <v>163987</v>
      </c>
      <c r="D15" s="25" t="s">
        <v>250</v>
      </c>
      <c r="E15" s="6">
        <v>19</v>
      </c>
      <c r="F15" s="49">
        <v>159</v>
      </c>
      <c r="G15" s="13">
        <v>14023</v>
      </c>
      <c r="H15" s="56">
        <f>(G15/'Regional Inventory Distribution'!$B$24)*100</f>
        <v>2.1650823157410426</v>
      </c>
      <c r="I15" s="74">
        <f t="shared" si="0"/>
        <v>18240</v>
      </c>
      <c r="J15" s="77">
        <f t="shared" si="1"/>
        <v>8</v>
      </c>
      <c r="K15" s="74">
        <f t="shared" si="2"/>
        <v>34200</v>
      </c>
      <c r="L15" s="77">
        <f t="shared" si="3"/>
        <v>15</v>
      </c>
    </row>
    <row r="16" spans="1:12" x14ac:dyDescent="0.25">
      <c r="A16" s="23" t="s">
        <v>91</v>
      </c>
      <c r="B16" s="23" t="s">
        <v>97</v>
      </c>
      <c r="C16" s="9"/>
      <c r="D16" s="25" t="s">
        <v>260</v>
      </c>
      <c r="E16" s="30">
        <v>2</v>
      </c>
      <c r="F16" s="50">
        <v>3</v>
      </c>
      <c r="G16" s="13">
        <v>793</v>
      </c>
      <c r="H16" s="56">
        <f>(G16/'Regional Inventory Distribution'!$B$24)*100</f>
        <v>0.12243530459834891</v>
      </c>
      <c r="I16" s="74">
        <v>840</v>
      </c>
      <c r="J16" s="77">
        <f t="shared" si="1"/>
        <v>0.36842105263157893</v>
      </c>
      <c r="K16" s="74">
        <v>2280</v>
      </c>
      <c r="L16" s="77">
        <f t="shared" si="3"/>
        <v>1</v>
      </c>
    </row>
    <row r="17" spans="1:12" x14ac:dyDescent="0.25">
      <c r="A17" s="23" t="s">
        <v>91</v>
      </c>
      <c r="B17" s="23" t="s">
        <v>97</v>
      </c>
      <c r="C17" s="9"/>
      <c r="D17" s="25" t="s">
        <v>261</v>
      </c>
      <c r="E17" s="30">
        <v>11</v>
      </c>
      <c r="F17" s="50">
        <v>24</v>
      </c>
      <c r="G17" s="13">
        <v>3635</v>
      </c>
      <c r="H17" s="56">
        <f>(G17/'Regional Inventory Distribution'!$B$24)*100</f>
        <v>0.56122614402900162</v>
      </c>
      <c r="I17" s="74">
        <f t="shared" si="0"/>
        <v>4560</v>
      </c>
      <c r="J17" s="77">
        <f t="shared" si="1"/>
        <v>2</v>
      </c>
      <c r="K17" s="74">
        <f t="shared" si="2"/>
        <v>9120</v>
      </c>
      <c r="L17" s="77">
        <f t="shared" si="3"/>
        <v>4</v>
      </c>
    </row>
    <row r="18" spans="1:12" x14ac:dyDescent="0.25">
      <c r="A18" s="23" t="s">
        <v>91</v>
      </c>
      <c r="B18" s="23" t="s">
        <v>97</v>
      </c>
      <c r="C18" s="9"/>
      <c r="D18" s="25" t="s">
        <v>262</v>
      </c>
      <c r="E18" s="30">
        <v>3</v>
      </c>
      <c r="F18" s="50">
        <v>6</v>
      </c>
      <c r="G18" s="13">
        <v>1449</v>
      </c>
      <c r="H18" s="56">
        <f>(G18/'Regional Inventory Distribution'!$B$24)*100</f>
        <v>0.22371848217277121</v>
      </c>
      <c r="I18" s="74">
        <f t="shared" si="0"/>
        <v>2280</v>
      </c>
      <c r="J18" s="77">
        <f t="shared" si="1"/>
        <v>1</v>
      </c>
      <c r="K18" s="74">
        <f t="shared" si="2"/>
        <v>4560</v>
      </c>
      <c r="L18" s="77">
        <f t="shared" si="3"/>
        <v>2</v>
      </c>
    </row>
    <row r="19" spans="1:12" x14ac:dyDescent="0.25">
      <c r="A19" s="23" t="s">
        <v>91</v>
      </c>
      <c r="B19" s="23" t="s">
        <v>97</v>
      </c>
      <c r="C19" s="9"/>
      <c r="D19" s="25" t="s">
        <v>263</v>
      </c>
      <c r="E19" s="30">
        <v>8</v>
      </c>
      <c r="F19" s="50">
        <v>10</v>
      </c>
      <c r="G19" s="13">
        <v>2414</v>
      </c>
      <c r="H19" s="56">
        <f>(G19/'Regional Inventory Distribution'!$B$24)*100</f>
        <v>0.3727097418668528</v>
      </c>
      <c r="I19" s="74">
        <f t="shared" si="0"/>
        <v>2280</v>
      </c>
      <c r="J19" s="77">
        <f t="shared" si="1"/>
        <v>1</v>
      </c>
      <c r="K19" s="74">
        <f t="shared" si="2"/>
        <v>6840</v>
      </c>
      <c r="L19" s="77">
        <f t="shared" si="3"/>
        <v>3</v>
      </c>
    </row>
    <row r="20" spans="1:12" x14ac:dyDescent="0.25">
      <c r="A20" s="23" t="s">
        <v>91</v>
      </c>
      <c r="B20" s="23" t="s">
        <v>98</v>
      </c>
      <c r="C20" s="9">
        <v>10686</v>
      </c>
      <c r="D20" s="25" t="s">
        <v>251</v>
      </c>
      <c r="E20" s="30">
        <v>3</v>
      </c>
      <c r="F20" s="50">
        <v>34</v>
      </c>
      <c r="G20" s="13">
        <v>1798</v>
      </c>
      <c r="H20" s="56">
        <f>(G20/'Regional Inventory Distribution'!$B$24)*100</f>
        <v>0.27760236780306596</v>
      </c>
      <c r="I20" s="74">
        <f t="shared" si="0"/>
        <v>2280</v>
      </c>
      <c r="J20" s="77">
        <f t="shared" si="1"/>
        <v>1</v>
      </c>
      <c r="K20" s="74">
        <f t="shared" si="2"/>
        <v>4560</v>
      </c>
      <c r="L20" s="77">
        <f t="shared" si="3"/>
        <v>2</v>
      </c>
    </row>
    <row r="21" spans="1:12" x14ac:dyDescent="0.25">
      <c r="A21" s="23" t="s">
        <v>91</v>
      </c>
      <c r="B21" s="23" t="s">
        <v>99</v>
      </c>
      <c r="C21" s="9">
        <v>14530</v>
      </c>
      <c r="D21" s="25" t="s">
        <v>252</v>
      </c>
      <c r="E21" s="30">
        <v>4</v>
      </c>
      <c r="F21" s="50">
        <v>43</v>
      </c>
      <c r="G21" s="51">
        <v>2255</v>
      </c>
      <c r="H21" s="57">
        <f>(G21/'Regional Inventory Distribution'!$B$24)*100</f>
        <v>0.34816092291207662</v>
      </c>
      <c r="I21" s="74">
        <f t="shared" si="0"/>
        <v>2280</v>
      </c>
      <c r="J21" s="77">
        <f t="shared" si="1"/>
        <v>1</v>
      </c>
      <c r="K21" s="74">
        <f t="shared" si="2"/>
        <v>4560</v>
      </c>
      <c r="L21" s="77">
        <f t="shared" si="3"/>
        <v>2</v>
      </c>
    </row>
    <row r="22" spans="1:12" x14ac:dyDescent="0.25">
      <c r="A22" s="24" t="s">
        <v>20</v>
      </c>
      <c r="B22" s="23"/>
      <c r="C22" s="9">
        <f t="shared" ref="C22" si="4">SUM(C3:C21)</f>
        <v>452836</v>
      </c>
      <c r="D22" s="29"/>
      <c r="E22" s="3">
        <f t="shared" ref="E22:J22" si="5">SUM(E3:E21)</f>
        <v>123</v>
      </c>
      <c r="F22" s="66">
        <f t="shared" si="5"/>
        <v>813</v>
      </c>
      <c r="G22" s="13">
        <f t="shared" si="5"/>
        <v>67217</v>
      </c>
      <c r="H22" s="60">
        <f t="shared" si="5"/>
        <v>10.377974614359671</v>
      </c>
      <c r="I22" s="6">
        <f t="shared" si="5"/>
        <v>85560</v>
      </c>
      <c r="J22" s="77">
        <f t="shared" si="5"/>
        <v>37.526315789473685</v>
      </c>
      <c r="K22" s="77">
        <f t="shared" ref="K22:L22" si="6">SUM(K3:K21)</f>
        <v>168720</v>
      </c>
      <c r="L22" s="77">
        <f t="shared" si="6"/>
        <v>74</v>
      </c>
    </row>
    <row r="24" spans="1:12" x14ac:dyDescent="0.25">
      <c r="J24" s="106" t="s">
        <v>370</v>
      </c>
      <c r="K24" s="12">
        <f>ROUNDUP(SUM(J22)/12,0)</f>
        <v>4</v>
      </c>
    </row>
    <row r="25" spans="1:12" x14ac:dyDescent="0.25">
      <c r="J25" s="106" t="s">
        <v>371</v>
      </c>
      <c r="K25" s="12">
        <f>ROUNDUP(SUM(L22)/20,0)</f>
        <v>4</v>
      </c>
    </row>
    <row r="26" spans="1:12" x14ac:dyDescent="0.25">
      <c r="J26" s="106" t="s">
        <v>372</v>
      </c>
      <c r="K26" s="12">
        <f>SUM(K24:K25)</f>
        <v>8</v>
      </c>
    </row>
  </sheetData>
  <mergeCells count="1">
    <mergeCell ref="I1:L1"/>
  </mergeCells>
  <pageMargins left="0.7" right="0.7" top="0.75" bottom="0.75" header="0.3" footer="0.3"/>
  <pageSetup scale="62" orientation="landscape" r:id="rId1"/>
  <ignoredErrors>
    <ignoredError sqref="K3:K5 K8:K9 K11:K13 K15 K17:K2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udents xmlns="93b20a08-e2da-46a5-a9c0-3afd667a1647">
      <UserInfo>
        <DisplayName/>
        <AccountId xsi:nil="true"/>
        <AccountType/>
      </UserInfo>
    </Students>
    <Distribution_Groups xmlns="93b20a08-e2da-46a5-a9c0-3afd667a1647" xsi:nil="true"/>
    <Self_Registration_Enabled xmlns="93b20a08-e2da-46a5-a9c0-3afd667a1647" xsi:nil="true"/>
    <TeamsChannelId xmlns="93b20a08-e2da-46a5-a9c0-3afd667a1647" xsi:nil="true"/>
    <NotebookType xmlns="93b20a08-e2da-46a5-a9c0-3afd667a1647" xsi:nil="true"/>
    <CultureName xmlns="93b20a08-e2da-46a5-a9c0-3afd667a1647" xsi:nil="true"/>
    <Templates xmlns="93b20a08-e2da-46a5-a9c0-3afd667a1647" xsi:nil="true"/>
    <Has_Teacher_Only_SectionGroup xmlns="93b20a08-e2da-46a5-a9c0-3afd667a1647" xsi:nil="true"/>
    <DefaultSectionNames xmlns="93b20a08-e2da-46a5-a9c0-3afd667a1647" xsi:nil="true"/>
    <LMS_Mappings xmlns="93b20a08-e2da-46a5-a9c0-3afd667a1647" xsi:nil="true"/>
    <IsNotebookLocked xmlns="93b20a08-e2da-46a5-a9c0-3afd667a1647" xsi:nil="true"/>
    <Owner xmlns="93b20a08-e2da-46a5-a9c0-3afd667a1647">
      <UserInfo>
        <DisplayName/>
        <AccountId xsi:nil="true"/>
        <AccountType/>
      </UserInfo>
    </Owner>
    <Teachers xmlns="93b20a08-e2da-46a5-a9c0-3afd667a1647">
      <UserInfo>
        <DisplayName/>
        <AccountId xsi:nil="true"/>
        <AccountType/>
      </UserInfo>
    </Teachers>
    <Math_Settings xmlns="93b20a08-e2da-46a5-a9c0-3afd667a1647" xsi:nil="true"/>
    <Is_Collaboration_Space_Locked xmlns="93b20a08-e2da-46a5-a9c0-3afd667a1647" xsi:nil="true"/>
    <AppVersion xmlns="93b20a08-e2da-46a5-a9c0-3afd667a1647" xsi:nil="true"/>
    <FolderType xmlns="93b20a08-e2da-46a5-a9c0-3afd667a1647" xsi:nil="true"/>
    <Student_Groups xmlns="93b20a08-e2da-46a5-a9c0-3afd667a1647">
      <UserInfo>
        <DisplayName/>
        <AccountId xsi:nil="true"/>
        <AccountType/>
      </UserInfo>
    </Student_Groups>
    <Invited_Teachers xmlns="93b20a08-e2da-46a5-a9c0-3afd667a1647" xsi:nil="true"/>
    <Invited_Students xmlns="93b20a08-e2da-46a5-a9c0-3afd667a164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4EF754921924CA5699CD431FAEBF3" ma:contentTypeVersion="33" ma:contentTypeDescription="Create a new document." ma:contentTypeScope="" ma:versionID="b5db7fa70f00ccfcc37788ea003debe9">
  <xsd:schema xmlns:xsd="http://www.w3.org/2001/XMLSchema" xmlns:xs="http://www.w3.org/2001/XMLSchema" xmlns:p="http://schemas.microsoft.com/office/2006/metadata/properties" xmlns:ns3="93b20a08-e2da-46a5-a9c0-3afd667a1647" xmlns:ns4="98132233-0466-49db-a1a1-6b09f2458c18" targetNamespace="http://schemas.microsoft.com/office/2006/metadata/properties" ma:root="true" ma:fieldsID="2a1d18607acdab0ee668538f0eff05e6" ns3:_="" ns4:_="">
    <xsd:import namespace="93b20a08-e2da-46a5-a9c0-3afd667a1647"/>
    <xsd:import namespace="98132233-0466-49db-a1a1-6b09f2458c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20a08-e2da-46a5-a9c0-3afd667a1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2233-0466-49db-a1a1-6b09f2458c1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F3226-76C1-49F2-8928-53D3A0DC43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5A1285-3CD7-45D7-B84C-A30FFCCA898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98132233-0466-49db-a1a1-6b09f2458c18"/>
    <ds:schemaRef ds:uri="93b20a08-e2da-46a5-a9c0-3afd667a1647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F36AF6-A6C3-4E4C-8400-634DFE96F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20a08-e2da-46a5-a9c0-3afd667a1647"/>
    <ds:schemaRef ds:uri="98132233-0466-49db-a1a1-6b09f2458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Regional Inventory Distribution</vt:lpstr>
      <vt:lpstr>Region 1</vt:lpstr>
      <vt:lpstr>Region 2 </vt:lpstr>
      <vt:lpstr>Region 3</vt:lpstr>
      <vt:lpstr>Region 4</vt:lpstr>
      <vt:lpstr>Region 5</vt:lpstr>
      <vt:lpstr>Region 6E </vt:lpstr>
      <vt:lpstr>Region 6W</vt:lpstr>
      <vt:lpstr>Region 7 </vt:lpstr>
      <vt:lpstr>Region 8-9</vt:lpstr>
      <vt:lpstr>Region 10</vt:lpstr>
      <vt:lpstr>Region 11</vt:lpstr>
      <vt:lpstr>Region 12</vt:lpstr>
      <vt:lpstr> Region 13</vt:lpstr>
      <vt:lpstr>Region 14</vt:lpstr>
      <vt:lpstr>Region 15E</vt:lpstr>
      <vt:lpstr>Region 15W</vt:lpstr>
      <vt:lpstr>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robbie.hume</cp:lastModifiedBy>
  <dcterms:created xsi:type="dcterms:W3CDTF">2020-04-27T20:35:56Z</dcterms:created>
  <dcterms:modified xsi:type="dcterms:W3CDTF">2021-08-27T12:43:39Z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0x0101001524EF754921924CA5699CD431FAEBF3</vt:lpwstr>
  </property>
</Properties>
</file>