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RKADMIN\BUDGET\Miscellaneous Budget Reports\"/>
    </mc:Choice>
  </mc:AlternateContent>
  <xr:revisionPtr revIDLastSave="0" documentId="8_{DA91C1B9-FD4C-47EC-9FC5-8055184B903E}" xr6:coauthVersionLast="36" xr6:coauthVersionMax="36" xr10:uidLastSave="{00000000-0000-0000-0000-000000000000}"/>
  <bookViews>
    <workbookView xWindow="0" yWindow="0" windowWidth="28740" windowHeight="11870" xr2:uid="{1EABF26C-4F64-4C23-87D9-0F3C13C9382C}"/>
  </bookViews>
  <sheets>
    <sheet name="T1 Project Pivot Table  " sheetId="3" r:id="rId1"/>
    <sheet name="T1 Projects" sheetId="1" r:id="rId2"/>
    <sheet name="Graphs" sheetId="2" r:id="rId3"/>
  </sheets>
  <calcPr calcId="191029"/>
  <pivotCaches>
    <pivotCache cacheId="5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E19" i="1"/>
  <c r="E18" i="1"/>
  <c r="G70" i="1" l="1"/>
  <c r="F70" i="1"/>
  <c r="G68" i="1" l="1"/>
  <c r="F67" i="1"/>
  <c r="E45" i="1" l="1"/>
  <c r="E44" i="1"/>
  <c r="E72" i="1"/>
  <c r="E71" i="1"/>
  <c r="E69" i="1"/>
  <c r="E65" i="1" l="1"/>
  <c r="E52" i="1"/>
  <c r="E50" i="1"/>
  <c r="E70" i="1"/>
  <c r="E104" i="1"/>
  <c r="E105" i="1"/>
  <c r="E103" i="1"/>
  <c r="E15" i="1"/>
  <c r="E17" i="1"/>
  <c r="E27" i="1"/>
  <c r="E39" i="1"/>
  <c r="E47" i="1"/>
  <c r="E46" i="1"/>
  <c r="E48" i="1"/>
  <c r="G14" i="1"/>
  <c r="E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Quesada, Christina</author>
  </authors>
  <commentList>
    <comment ref="F15" authorId="0" shapeId="0" xr:uid="{D8689450-0359-459B-B4C0-91391CE9E6A5}">
      <text>
        <r>
          <rPr>
            <b/>
            <sz val="9"/>
            <color indexed="81"/>
            <rFont val="Tahoma"/>
            <family val="2"/>
          </rPr>
          <t>Quesada, Christina:</t>
        </r>
        <r>
          <rPr>
            <sz val="9"/>
            <color indexed="81"/>
            <rFont val="Tahoma"/>
            <family val="2"/>
          </rPr>
          <t xml:space="preserve">
Proje
ct ongoing</t>
        </r>
      </text>
    </comment>
    <comment ref="C18" authorId="0" shapeId="0" xr:uid="{87794BFF-8AB7-4C7A-BDE1-547295B3E4B4}">
      <text>
        <r>
          <rPr>
            <b/>
            <sz val="9"/>
            <color indexed="81"/>
            <rFont val="Tahoma"/>
            <family val="2"/>
          </rPr>
          <t>Quesada, Christina:</t>
        </r>
        <r>
          <rPr>
            <sz val="9"/>
            <color indexed="81"/>
            <rFont val="Tahoma"/>
            <family val="2"/>
          </rPr>
          <t xml:space="preserve">
combined projects for Mairna Corpyard and Corporation yard</t>
        </r>
      </text>
    </comment>
    <comment ref="D18" authorId="0" shapeId="0" xr:uid="{7077BA86-7610-4BBC-9E83-11994B6AA5A5}">
      <text>
        <r>
          <rPr>
            <b/>
            <sz val="9"/>
            <color indexed="81"/>
            <rFont val="Tahoma"/>
            <family val="2"/>
          </rPr>
          <t>Quesada, Christina:</t>
        </r>
        <r>
          <rPr>
            <sz val="9"/>
            <color indexed="81"/>
            <rFont val="Tahoma"/>
            <family val="2"/>
          </rPr>
          <t xml:space="preserve">
combined project with Marina Coryard 
</t>
        </r>
      </text>
    </comment>
    <comment ref="D67" authorId="0" shapeId="0" xr:uid="{2064121A-DC95-47FF-A214-687138F337F1}">
      <text>
        <r>
          <rPr>
            <b/>
            <sz val="9"/>
            <color indexed="81"/>
            <rFont val="Tahoma"/>
            <family val="2"/>
          </rPr>
          <t>Quesada, Christina:</t>
        </r>
        <r>
          <rPr>
            <sz val="9"/>
            <color indexed="81"/>
            <rFont val="Tahoma"/>
            <family val="2"/>
          </rPr>
          <t xml:space="preserve">
Merged project with Ohlone Park Lighting PRWT122010, included actuals from FY22
</t>
        </r>
      </text>
    </comment>
  </commentList>
</comments>
</file>

<file path=xl/sharedStrings.xml><?xml version="1.0" encoding="utf-8"?>
<sst xmlns="http://schemas.openxmlformats.org/spreadsheetml/2006/main" count="348" uniqueCount="146">
  <si>
    <t>Citywide Restroom Assessment</t>
  </si>
  <si>
    <t>Old City Hall/Vet's Building</t>
  </si>
  <si>
    <t>Frances Albrier Community Center</t>
  </si>
  <si>
    <t>Tom Bates Fieldhouse/Restroom</t>
  </si>
  <si>
    <t>Willard Clubhouse</t>
  </si>
  <si>
    <t>Live Oak Community Center</t>
  </si>
  <si>
    <t>North Berkeley Senior Center</t>
  </si>
  <si>
    <t>Strawberry Creek Park Restroom</t>
  </si>
  <si>
    <t>Berkeley Mental Health Building</t>
  </si>
  <si>
    <t>Corporation Yard (Electrical)</t>
  </si>
  <si>
    <t>Marina Corporation Yard (Electrical)</t>
  </si>
  <si>
    <t>Berkeley Health Clinic (Electrical)</t>
  </si>
  <si>
    <t>Public Safety Building (HVAC)</t>
  </si>
  <si>
    <t>Aquatic Park Tide Tubes</t>
  </si>
  <si>
    <t>Municipal Pier</t>
  </si>
  <si>
    <t>Rose Garden Drainage</t>
  </si>
  <si>
    <t>Rose Garden Tennis, Pathways</t>
  </si>
  <si>
    <t>Cordonices Creek Restoration</t>
  </si>
  <si>
    <t xml:space="preserve">Citywide Irrigation System </t>
  </si>
  <si>
    <t>Grove Park Fields</t>
  </si>
  <si>
    <t>George Florence Play</t>
  </si>
  <si>
    <t>San Pablo Play and Tennis</t>
  </si>
  <si>
    <t>Tom Bates Field Turf Replacement</t>
  </si>
  <si>
    <t>Green Infrastructure</t>
  </si>
  <si>
    <t>Adeline and Hearst</t>
  </si>
  <si>
    <t>Monterey and Ward</t>
  </si>
  <si>
    <t>University Ave, Marina Blvd, Spinnaker</t>
  </si>
  <si>
    <t>MLK Jr. Youth Services Center</t>
  </si>
  <si>
    <t>Cazadero Dining Hall &amp; ADA Improvements</t>
  </si>
  <si>
    <t>Ohlone Park - New Restroom and Lighting</t>
  </si>
  <si>
    <t>Grove Park Ages 2-5, 5-12</t>
  </si>
  <si>
    <t>Aquatic Park Tide Tubes Clean out, Phase 1B</t>
  </si>
  <si>
    <t>Civic Center Park – Turtle Garden</t>
  </si>
  <si>
    <t>King Pool Tile and Plaster Replacement</t>
  </si>
  <si>
    <t>Piling Replacements</t>
  </si>
  <si>
    <t>D and E Dock Replacement</t>
  </si>
  <si>
    <t>K Dock Restroom Renovation</t>
  </si>
  <si>
    <t>Cesar Chavez Park - New Restroom (on Spinnaker)</t>
  </si>
  <si>
    <t>T1 Streets Contribution - Annual Street Paving Impvmnts</t>
  </si>
  <si>
    <t>Storm Drain Impv-Marin, Virginia, and Spruce</t>
  </si>
  <si>
    <t xml:space="preserve">John Hinkel Storm Drain Repairs </t>
  </si>
  <si>
    <t>1947 Center Street Improvements</t>
  </si>
  <si>
    <t>Fire Station #2</t>
  </si>
  <si>
    <t>Fire Station #6</t>
  </si>
  <si>
    <t>Oxford &amp; Telegraph Channing Garage Restrooms</t>
  </si>
  <si>
    <t>Emergency Power Supply Solar Batteries</t>
  </si>
  <si>
    <r>
      <rPr>
        <sz val="11"/>
        <rFont val="Calibri"/>
        <family val="2"/>
        <scheme val="minor"/>
      </rPr>
      <t>South Berkeley Senior Center</t>
    </r>
  </si>
  <si>
    <r>
      <rPr>
        <sz val="11"/>
        <rFont val="Calibri"/>
        <family val="2"/>
        <scheme val="minor"/>
      </rPr>
      <t>African American Holistic Resource Center</t>
    </r>
  </si>
  <si>
    <r>
      <rPr>
        <sz val="11"/>
        <rFont val="Calibri"/>
        <family val="2"/>
        <scheme val="minor"/>
      </rPr>
      <t>Willard Clubhouse/Restroom Replacement</t>
    </r>
  </si>
  <si>
    <r>
      <rPr>
        <sz val="11"/>
        <rFont val="Calibri"/>
        <family val="2"/>
        <scheme val="minor"/>
      </rPr>
      <t>Tom Bates Restroom/ Community Space</t>
    </r>
  </si>
  <si>
    <r>
      <rPr>
        <sz val="11"/>
        <rFont val="Calibri"/>
        <family val="2"/>
        <scheme val="minor"/>
      </rPr>
      <t>Harrison Park - Restroom Renovation</t>
    </r>
  </si>
  <si>
    <r>
      <rPr>
        <sz val="11"/>
        <rFont val="Calibri"/>
        <family val="2"/>
        <scheme val="minor"/>
      </rPr>
      <t>Ohlone (Milvia) Ages 2-5, 5-12, Garden Mural,
Exercise</t>
    </r>
  </si>
  <si>
    <r>
      <rPr>
        <sz val="11"/>
        <rFont val="Calibri"/>
        <family val="2"/>
        <scheme val="minor"/>
      </rPr>
      <t>John Hinkel Lower Ages 2-12, picnic, parking</t>
    </r>
  </si>
  <si>
    <r>
      <rPr>
        <sz val="11"/>
        <rFont val="Calibri"/>
        <family val="2"/>
        <scheme val="minor"/>
      </rPr>
      <t>Bollard Conversion to Landscaping</t>
    </r>
  </si>
  <si>
    <r>
      <rPr>
        <sz val="11"/>
        <rFont val="Calibri"/>
        <family val="2"/>
        <scheme val="minor"/>
      </rPr>
      <t>Sidewalks Maintenance &amp; Safety Repairs</t>
    </r>
  </si>
  <si>
    <r>
      <rPr>
        <sz val="11"/>
        <rFont val="Calibri"/>
        <family val="2"/>
        <scheme val="minor"/>
      </rPr>
      <t>Pathway Repairs/Improvements</t>
    </r>
  </si>
  <si>
    <t>PRWT122001</t>
  </si>
  <si>
    <t>PWT1CB2201</t>
  </si>
  <si>
    <t>PRWT122002</t>
  </si>
  <si>
    <t>PWT1CB2202</t>
  </si>
  <si>
    <t>PRWT122003</t>
  </si>
  <si>
    <t>PRWT122004</t>
  </si>
  <si>
    <t>PRWT122005</t>
  </si>
  <si>
    <t>PRWT122006</t>
  </si>
  <si>
    <t>PRWT122007</t>
  </si>
  <si>
    <t>PRWPK20003</t>
  </si>
  <si>
    <t>PRWPK19004</t>
  </si>
  <si>
    <t>PRWT122009</t>
  </si>
  <si>
    <t>PRWPK21008</t>
  </si>
  <si>
    <t>PRWT122011</t>
  </si>
  <si>
    <t>PRWT122012</t>
  </si>
  <si>
    <t>PRWT122013</t>
  </si>
  <si>
    <t>PRWT122014</t>
  </si>
  <si>
    <t>PRWT122015</t>
  </si>
  <si>
    <t>PWT1ST2201</t>
  </si>
  <si>
    <t>PWT1ST2202</t>
  </si>
  <si>
    <t>PWT1SW2201</t>
  </si>
  <si>
    <t>PWT1SW2202</t>
  </si>
  <si>
    <t>PWENSD2103</t>
  </si>
  <si>
    <t>PWT1SD2101</t>
  </si>
  <si>
    <t>PWT1CB2203</t>
  </si>
  <si>
    <t>PWT1CB2204</t>
  </si>
  <si>
    <t>PWT1CB2205</t>
  </si>
  <si>
    <t>PWT1CB2212</t>
  </si>
  <si>
    <t>PWT1CB2210</t>
  </si>
  <si>
    <t>PWT1CB2209</t>
  </si>
  <si>
    <t>PWT1CB2211</t>
  </si>
  <si>
    <t>PWT1CB2207</t>
  </si>
  <si>
    <t>PWT1CB2208</t>
  </si>
  <si>
    <t>PRWT119010</t>
  </si>
  <si>
    <t>PWT1CB1902</t>
  </si>
  <si>
    <t>PRWT119003</t>
  </si>
  <si>
    <t>PRWT119014</t>
  </si>
  <si>
    <t>PRWT119016</t>
  </si>
  <si>
    <t>PRWT119005</t>
  </si>
  <si>
    <t>PWT1CB1901/PWENCB1801</t>
  </si>
  <si>
    <t>PRWT119011</t>
  </si>
  <si>
    <t>PWENCB1405</t>
  </si>
  <si>
    <t>PWT1EL1910</t>
  </si>
  <si>
    <t>PRWT119001</t>
  </si>
  <si>
    <t>PRWT119007</t>
  </si>
  <si>
    <t>PWT1GI1905</t>
  </si>
  <si>
    <t>PRWT119012</t>
  </si>
  <si>
    <t>PRWT119002</t>
  </si>
  <si>
    <t>PRWT119004</t>
  </si>
  <si>
    <t>PRWT119008</t>
  </si>
  <si>
    <t>PRWT119009</t>
  </si>
  <si>
    <t>PWT1GI1906</t>
  </si>
  <si>
    <t>PWT1ST1907</t>
  </si>
  <si>
    <t>PWT1ST1908</t>
  </si>
  <si>
    <t>PRWT119006</t>
  </si>
  <si>
    <t>Corporation Yard-Deferred Mtc - Gate, Paving, Parking,  Fuel Island</t>
  </si>
  <si>
    <t>Corporation Yard-Wash Station Compliance</t>
  </si>
  <si>
    <t xml:space="preserve">Corporation Yard-Green Room Lockers, Bathroom, Training Room, Floor, Cabinets </t>
  </si>
  <si>
    <t>Corporation Yard-Storage Room - Roof Repair Bldg H</t>
  </si>
  <si>
    <t xml:space="preserve">Council District </t>
  </si>
  <si>
    <t xml:space="preserve">Project Code </t>
  </si>
  <si>
    <t>Restrooms in the ROW (2-3)-Telegraph/ Channing</t>
  </si>
  <si>
    <t>Restrooms in the ROW (2-3) Adeline/ Alcatraz</t>
  </si>
  <si>
    <t>Restrooms in the ROW (2-3) San Pablo</t>
  </si>
  <si>
    <t>PWENSD1819</t>
  </si>
  <si>
    <t>Leveraging Funds</t>
  </si>
  <si>
    <t xml:space="preserve">Total Project Budget </t>
  </si>
  <si>
    <t>PWT1EL1911</t>
  </si>
  <si>
    <t>PWT1CB1912</t>
  </si>
  <si>
    <t>Still Ongoing</t>
  </si>
  <si>
    <t xml:space="preserve">Project Completed </t>
  </si>
  <si>
    <t>FY21</t>
  </si>
  <si>
    <t>FY22</t>
  </si>
  <si>
    <t>FY20</t>
  </si>
  <si>
    <t>FY19</t>
  </si>
  <si>
    <t>FY18</t>
  </si>
  <si>
    <t>17WF01</t>
  </si>
  <si>
    <t>T1-Actuals/Project Budget</t>
  </si>
  <si>
    <t>Phase</t>
  </si>
  <si>
    <t>1</t>
  </si>
  <si>
    <t>Project Name</t>
  </si>
  <si>
    <t>Row Labels</t>
  </si>
  <si>
    <t>Grand Total</t>
  </si>
  <si>
    <t xml:space="preserve">Sum of Total Project Budget </t>
  </si>
  <si>
    <t>Sum of T1-Actuals/Project Budget</t>
  </si>
  <si>
    <t>Sum of Leveraging Funds</t>
  </si>
  <si>
    <t>(All)</t>
  </si>
  <si>
    <t>Not shown here is approx. $12.1M in staffing, equipment, supplies, and services.</t>
  </si>
  <si>
    <t xml:space="preserve">Notes: </t>
  </si>
  <si>
    <t>The total T1 bond program includes $100M in bond sales plus approx $3M in interest, for a total of $103M.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</si>
</sst>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164" fontId="3" fillId="0" borderId="1" xfId="1" applyNumberFormat="1" applyFont="1" applyFill="1" applyBorder="1" applyProtection="1">
      <protection locked="0"/>
    </xf>
    <xf numFmtId="164" fontId="3" fillId="2" borderId="1" xfId="1" applyNumberFormat="1" applyFont="1" applyFill="1" applyBorder="1" applyProtection="1">
      <protection locked="0"/>
    </xf>
    <xf numFmtId="3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164" fontId="0" fillId="0" borderId="1" xfId="1" applyNumberFormat="1" applyFont="1" applyFill="1" applyBorder="1" applyAlignment="1" applyProtection="1">
      <alignment horizontal="left" vertical="center"/>
    </xf>
    <xf numFmtId="43" fontId="0" fillId="0" borderId="0" xfId="1" applyFont="1"/>
    <xf numFmtId="164" fontId="0" fillId="0" borderId="0" xfId="1" applyNumberFormat="1" applyFont="1"/>
    <xf numFmtId="0" fontId="2" fillId="0" borderId="0" xfId="0" applyFont="1"/>
    <xf numFmtId="164" fontId="0" fillId="0" borderId="1" xfId="1" applyNumberFormat="1" applyFont="1" applyBorder="1"/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3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43" fontId="0" fillId="0" borderId="0" xfId="0" applyNumberFormat="1"/>
    <xf numFmtId="0" fontId="0" fillId="0" borderId="0" xfId="0" applyBorder="1"/>
    <xf numFmtId="43" fontId="0" fillId="0" borderId="0" xfId="1" applyFont="1" applyBorder="1"/>
    <xf numFmtId="43" fontId="0" fillId="0" borderId="0" xfId="0" applyNumberFormat="1" applyBorder="1"/>
    <xf numFmtId="6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1" applyNumberFormat="1" applyFont="1" applyFill="1" applyBorder="1"/>
    <xf numFmtId="0" fontId="0" fillId="0" borderId="1" xfId="0" applyFill="1" applyBorder="1" applyAlignment="1">
      <alignment horizontal="center"/>
    </xf>
    <xf numFmtId="164" fontId="0" fillId="0" borderId="2" xfId="1" applyNumberFormat="1" applyFont="1" applyBorder="1"/>
    <xf numFmtId="49" fontId="0" fillId="0" borderId="1" xfId="0" applyNumberFormat="1" applyFill="1" applyBorder="1"/>
    <xf numFmtId="0" fontId="0" fillId="2" borderId="1" xfId="0" applyFill="1" applyBorder="1"/>
    <xf numFmtId="0" fontId="0" fillId="0" borderId="1" xfId="0" applyFill="1" applyBorder="1"/>
    <xf numFmtId="0" fontId="3" fillId="0" borderId="1" xfId="0" applyFont="1" applyFill="1" applyBorder="1" applyAlignment="1">
      <alignment horizontal="left" vertical="center" wrapText="1"/>
    </xf>
    <xf numFmtId="3" fontId="0" fillId="0" borderId="0" xfId="0" applyNumberFormat="1" applyBorder="1" applyAlignment="1">
      <alignment horizontal="right"/>
    </xf>
    <xf numFmtId="164" fontId="0" fillId="0" borderId="0" xfId="1" applyNumberFormat="1" applyFont="1" applyBorder="1"/>
    <xf numFmtId="0" fontId="0" fillId="2" borderId="1" xfId="0" applyFill="1" applyBorder="1" applyAlignment="1">
      <alignment vertical="center"/>
    </xf>
    <xf numFmtId="0" fontId="0" fillId="0" borderId="0" xfId="0" applyFill="1"/>
    <xf numFmtId="164" fontId="0" fillId="0" borderId="2" xfId="1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164" fontId="0" fillId="0" borderId="1" xfId="1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2" fillId="5" borderId="1" xfId="0" applyFont="1" applyFill="1" applyBorder="1"/>
    <xf numFmtId="0" fontId="0" fillId="0" borderId="0" xfId="0" pivotButton="1"/>
    <xf numFmtId="165" fontId="0" fillId="0" borderId="0" xfId="0" applyNumberFormat="1"/>
    <xf numFmtId="0" fontId="7" fillId="0" borderId="0" xfId="0" applyFont="1"/>
  </cellXfs>
  <cellStyles count="2">
    <cellStyle name="Comma" xfId="1" builtinId="3"/>
    <cellStyle name="Normal" xfId="0" builtinId="0"/>
  </cellStyles>
  <dxfs count="21">
    <dxf>
      <alignment horizontal="center"/>
    </dxf>
    <dxf>
      <numFmt numFmtId="164" formatCode="_(* #,##0_);_(* \(#,##0\);_(* &quot;-&quot;??_);_(@_)"/>
    </dxf>
    <dxf>
      <numFmt numFmtId="165" formatCode="&quot;$&quot;#,##0"/>
    </dxf>
    <dxf>
      <alignment horizontal="center"/>
    </dxf>
    <dxf>
      <numFmt numFmtId="164" formatCode="_(* #,##0_);_(* \(#,##0\);_(* &quot;-&quot;??_);_(@_)"/>
    </dxf>
    <dxf>
      <numFmt numFmtId="165" formatCode="&quot;$&quot;#,##0"/>
    </dxf>
    <dxf>
      <alignment horizontal="center"/>
    </dxf>
    <dxf>
      <numFmt numFmtId="164" formatCode="_(* #,##0_);_(* \(#,##0\);_(* &quot;-&quot;??_);_(@_)"/>
    </dxf>
    <dxf>
      <numFmt numFmtId="165" formatCode="&quot;$&quot;#,##0"/>
    </dxf>
    <dxf>
      <alignment horizontal="center"/>
    </dxf>
    <dxf>
      <numFmt numFmtId="164" formatCode="_(* #,##0_);_(* \(#,##0\);_(* &quot;-&quot;??_);_(@_)"/>
    </dxf>
    <dxf>
      <numFmt numFmtId="165" formatCode="&quot;$&quot;#,##0"/>
    </dxf>
    <dxf>
      <alignment horizontal="center"/>
    </dxf>
    <dxf>
      <numFmt numFmtId="164" formatCode="_(* #,##0_);_(* \(#,##0\);_(* &quot;-&quot;??_);_(@_)"/>
    </dxf>
    <dxf>
      <numFmt numFmtId="165" formatCode="&quot;$&quot;#,##0"/>
    </dxf>
    <dxf>
      <alignment horizontal="center"/>
    </dxf>
    <dxf>
      <numFmt numFmtId="164" formatCode="_(* #,##0_);_(* \(#,##0\);_(* &quot;-&quot;??_);_(@_)"/>
    </dxf>
    <dxf>
      <numFmt numFmtId="165" formatCode="&quot;$&quot;#,##0"/>
    </dxf>
    <dxf>
      <numFmt numFmtId="165" formatCode="&quot;$&quot;#,##0"/>
    </dxf>
    <dxf>
      <numFmt numFmtId="164" formatCode="_(* #,##0_);_(* \(#,##0\);_(* &quot;-&quot;??_);_(@_)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[Revised T1 Update 09.30.2022.xlsx]T1 Project Pivot Table  !PivotTable1</c:name>
    <c:fmtId val="1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'T1 Project Pivot Table  '!$B$3</c:f>
              <c:strCache>
                <c:ptCount val="1"/>
                <c:pt idx="0">
                  <c:v>Sum of Total Project Budget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72-4478-96CC-E8B2BC8B2E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72-4478-96CC-E8B2BC8B2E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72-4478-96CC-E8B2BC8B2E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72-4478-96CC-E8B2BC8B2E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72-4478-96CC-E8B2BC8B2E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C72-4478-96CC-E8B2BC8B2E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C72-4478-96CC-E8B2BC8B2E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72-4478-96CC-E8B2BC8B2E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'T1 Project Pivot Table  '!$A$4:$A$12</c:f>
              <c:strCache>
                <c:ptCount val="8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</c:strCache>
            </c:strRef>
          </c:cat>
          <c:val>
            <c:numRef>
              <c:f>'T1 Project Pivot Table  '!$B$4:$B$12</c:f>
              <c:numCache>
                <c:formatCode>_(* #,##0_);_(* \(#,##0\);_(* "-"??_);_(@_)</c:formatCode>
                <c:ptCount val="8"/>
                <c:pt idx="0">
                  <c:v>32102126.868749999</c:v>
                </c:pt>
                <c:pt idx="1">
                  <c:v>19745598.328749999</c:v>
                </c:pt>
                <c:pt idx="2">
                  <c:v>17694383.263750002</c:v>
                </c:pt>
                <c:pt idx="3">
                  <c:v>17663211.57375</c:v>
                </c:pt>
                <c:pt idx="4">
                  <c:v>13457736.845416667</c:v>
                </c:pt>
                <c:pt idx="5">
                  <c:v>8508766.2854166664</c:v>
                </c:pt>
                <c:pt idx="6">
                  <c:v>6533090.5354166673</c:v>
                </c:pt>
                <c:pt idx="7">
                  <c:v>2027087.6187499999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72-4478-96CC-E8B2BC8B2EAB}"/>
            </c:ext>
          </c:extLst>
        </c:ser>
        <c:ser>
          <c:idx val="1"/>
          <c:order val="1"/>
          <c:tx>
            <c:strRef>
              <c:f>'T1 Project Pivot Table  '!$C$3</c:f>
              <c:strCache>
                <c:ptCount val="1"/>
                <c:pt idx="0">
                  <c:v>Sum of Leveraging Funds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C72-4478-96CC-E8B2BC8B2E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C72-4478-96CC-E8B2BC8B2E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C72-4478-96CC-E8B2BC8B2E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AC72-4478-96CC-E8B2BC8B2E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AC72-4478-96CC-E8B2BC8B2E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AC72-4478-96CC-E8B2BC8B2E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AC72-4478-96CC-E8B2BC8B2E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AC72-4478-96CC-E8B2BC8B2EAB}"/>
              </c:ext>
            </c:extLst>
          </c:dPt>
          <c:cat>
            <c:strRef>
              <c:f>'T1 Project Pivot Table  '!$A$4:$A$12</c:f>
              <c:strCache>
                <c:ptCount val="8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</c:strCache>
            </c:strRef>
          </c:cat>
          <c:val>
            <c:numRef>
              <c:f>'T1 Project Pivot Table  '!$C$4:$C$12</c:f>
              <c:numCache>
                <c:formatCode>_(* #,##0_);_(* \(#,##0\);_(* "-"??_);_(@_)</c:formatCode>
                <c:ptCount val="8"/>
                <c:pt idx="0">
                  <c:v>8133846</c:v>
                </c:pt>
                <c:pt idx="1">
                  <c:v>3063207.6666666665</c:v>
                </c:pt>
                <c:pt idx="2">
                  <c:v>5527807</c:v>
                </c:pt>
                <c:pt idx="3">
                  <c:v>6631875</c:v>
                </c:pt>
                <c:pt idx="4">
                  <c:v>2992514.6333333333</c:v>
                </c:pt>
                <c:pt idx="5">
                  <c:v>66840.666666666657</c:v>
                </c:pt>
                <c:pt idx="6">
                  <c:v>2219507.3333333335</c:v>
                </c:pt>
                <c:pt idx="7">
                  <c:v>16875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C72-4478-96CC-E8B2BC8B2EAB}"/>
            </c:ext>
          </c:extLst>
        </c:ser>
        <c:ser>
          <c:idx val="2"/>
          <c:order val="2"/>
          <c:tx>
            <c:strRef>
              <c:f>'T1 Project Pivot Table  '!$D$3</c:f>
              <c:strCache>
                <c:ptCount val="1"/>
                <c:pt idx="0">
                  <c:v>Sum of T1-Actuals/Project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C72-4478-96CC-E8B2BC8B2E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C72-4478-96CC-E8B2BC8B2E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C72-4478-96CC-E8B2BC8B2E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AC72-4478-96CC-E8B2BC8B2E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AC72-4478-96CC-E8B2BC8B2E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AC72-4478-96CC-E8B2BC8B2E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AC72-4478-96CC-E8B2BC8B2E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AC72-4478-96CC-E8B2BC8B2EAB}"/>
              </c:ext>
            </c:extLst>
          </c:dPt>
          <c:cat>
            <c:strRef>
              <c:f>'T1 Project Pivot Table  '!$A$4:$A$12</c:f>
              <c:strCache>
                <c:ptCount val="8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</c:strCache>
            </c:strRef>
          </c:cat>
          <c:val>
            <c:numRef>
              <c:f>'T1 Project Pivot Table  '!$D$4:$D$12</c:f>
              <c:numCache>
                <c:formatCode>_(* #,##0_);_(* \(#,##0\);_(* "-"??_);_(@_)</c:formatCode>
                <c:ptCount val="8"/>
                <c:pt idx="0">
                  <c:v>23709971.03875</c:v>
                </c:pt>
                <c:pt idx="1">
                  <c:v>16682391.328750001</c:v>
                </c:pt>
                <c:pt idx="2">
                  <c:v>13019617.77375</c:v>
                </c:pt>
                <c:pt idx="3">
                  <c:v>12184377.84375</c:v>
                </c:pt>
                <c:pt idx="4">
                  <c:v>10553498.098750001</c:v>
                </c:pt>
                <c:pt idx="5">
                  <c:v>8441925.6187500004</c:v>
                </c:pt>
                <c:pt idx="6">
                  <c:v>4259375.6387499999</c:v>
                </c:pt>
                <c:pt idx="7">
                  <c:v>2010212.6187499999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AC72-4478-96CC-E8B2BC8B2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[Revised T1 Update 09.30.2022.xlsx]T1 Project Pivot Table  !PivotTable1</c:name>
    <c:fmtId val="28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'T1 Project Pivot Table  '!$B$3</c:f>
              <c:strCache>
                <c:ptCount val="1"/>
                <c:pt idx="0">
                  <c:v>Sum of Total Project Budget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'T1 Project Pivot Table  '!$A$4:$A$12</c:f>
              <c:strCache>
                <c:ptCount val="8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</c:strCache>
            </c:strRef>
          </c:cat>
          <c:val>
            <c:numRef>
              <c:f>'T1 Project Pivot Table  '!$B$4:$B$12</c:f>
              <c:numCache>
                <c:formatCode>_(* #,##0_);_(* \(#,##0\);_(* "-"??_);_(@_)</c:formatCode>
                <c:ptCount val="8"/>
                <c:pt idx="0">
                  <c:v>32102126.868749999</c:v>
                </c:pt>
                <c:pt idx="1">
                  <c:v>19745598.328749999</c:v>
                </c:pt>
                <c:pt idx="2">
                  <c:v>17694383.263750002</c:v>
                </c:pt>
                <c:pt idx="3">
                  <c:v>17663211.57375</c:v>
                </c:pt>
                <c:pt idx="4">
                  <c:v>13457736.845416667</c:v>
                </c:pt>
                <c:pt idx="5">
                  <c:v>8508766.2854166664</c:v>
                </c:pt>
                <c:pt idx="6">
                  <c:v>6533090.5354166673</c:v>
                </c:pt>
                <c:pt idx="7">
                  <c:v>2027087.6187499999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1-4897-A91A-4D7D6A031A58}"/>
            </c:ext>
          </c:extLst>
        </c:ser>
        <c:ser>
          <c:idx val="1"/>
          <c:order val="1"/>
          <c:tx>
            <c:strRef>
              <c:f>'T1 Project Pivot Table  '!$C$3</c:f>
              <c:strCache>
                <c:ptCount val="1"/>
                <c:pt idx="0">
                  <c:v>Sum of Leveraging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'T1 Project Pivot Table  '!$A$4:$A$12</c:f>
              <c:strCache>
                <c:ptCount val="8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</c:strCache>
            </c:strRef>
          </c:cat>
          <c:val>
            <c:numRef>
              <c:f>'T1 Project Pivot Table  '!$C$4:$C$12</c:f>
              <c:numCache>
                <c:formatCode>_(* #,##0_);_(* \(#,##0\);_(* "-"??_);_(@_)</c:formatCode>
                <c:ptCount val="8"/>
                <c:pt idx="0">
                  <c:v>8133846</c:v>
                </c:pt>
                <c:pt idx="1">
                  <c:v>3063207.6666666665</c:v>
                </c:pt>
                <c:pt idx="2">
                  <c:v>5527807</c:v>
                </c:pt>
                <c:pt idx="3">
                  <c:v>6631875</c:v>
                </c:pt>
                <c:pt idx="4">
                  <c:v>2992514.6333333333</c:v>
                </c:pt>
                <c:pt idx="5">
                  <c:v>66840.666666666657</c:v>
                </c:pt>
                <c:pt idx="6">
                  <c:v>2219507.3333333335</c:v>
                </c:pt>
                <c:pt idx="7">
                  <c:v>16875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1-4897-A91A-4D7D6A031A58}"/>
            </c:ext>
          </c:extLst>
        </c:ser>
        <c:ser>
          <c:idx val="2"/>
          <c:order val="2"/>
          <c:tx>
            <c:strRef>
              <c:f>'T1 Project Pivot Table  '!$D$3</c:f>
              <c:strCache>
                <c:ptCount val="1"/>
                <c:pt idx="0">
                  <c:v>Sum of T1-Actuals/Project Budget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'T1 Project Pivot Table  '!$A$4:$A$12</c:f>
              <c:strCache>
                <c:ptCount val="8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</c:strCache>
            </c:strRef>
          </c:cat>
          <c:val>
            <c:numRef>
              <c:f>'T1 Project Pivot Table  '!$D$4:$D$12</c:f>
              <c:numCache>
                <c:formatCode>_(* #,##0_);_(* \(#,##0\);_(* "-"??_);_(@_)</c:formatCode>
                <c:ptCount val="8"/>
                <c:pt idx="0">
                  <c:v>23709971.03875</c:v>
                </c:pt>
                <c:pt idx="1">
                  <c:v>16682391.328750001</c:v>
                </c:pt>
                <c:pt idx="2">
                  <c:v>13019617.77375</c:v>
                </c:pt>
                <c:pt idx="3">
                  <c:v>12184377.84375</c:v>
                </c:pt>
                <c:pt idx="4">
                  <c:v>10553498.098750001</c:v>
                </c:pt>
                <c:pt idx="5">
                  <c:v>8441925.6187500004</c:v>
                </c:pt>
                <c:pt idx="6">
                  <c:v>4259375.6387499999</c:v>
                </c:pt>
                <c:pt idx="7">
                  <c:v>2010212.6187499999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1-4897-A91A-4D7D6A03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3439712"/>
        <c:axId val="803438400"/>
        <c:axId val="0"/>
      </c:bar3DChart>
      <c:catAx>
        <c:axId val="80343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438400"/>
        <c:crosses val="autoZero"/>
        <c:auto val="1"/>
        <c:lblAlgn val="ctr"/>
        <c:lblOffset val="100"/>
        <c:noMultiLvlLbl val="0"/>
      </c:catAx>
      <c:valAx>
        <c:axId val="80343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43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127000</xdr:rowOff>
    </xdr:from>
    <xdr:to>
      <xdr:col>7</xdr:col>
      <xdr:colOff>463550</xdr:colOff>
      <xdr:row>22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654ECF-50F9-4AB8-AB2F-293D6C88B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6</xdr:row>
      <xdr:rowOff>25400</xdr:rowOff>
    </xdr:from>
    <xdr:to>
      <xdr:col>15</xdr:col>
      <xdr:colOff>266700</xdr:colOff>
      <xdr:row>21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9A6368-8FE0-4B97-8292-0620F0A90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ckson, Christina" refreshedDate="44834.607173611112" createdVersion="6" refreshedVersion="6" minRefreshableVersion="3" recordCount="117" xr:uid="{B386EB31-10A1-47B0-83A7-B5991CF0354A}">
  <cacheSource type="worksheet">
    <worksheetSource ref="A1:H118" sheet="T1 Projects"/>
  </cacheSource>
  <cacheFields count="8">
    <cacheField name="Council District 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Phase" numFmtId="0">
      <sharedItems containsMixedTypes="1" containsNumber="1" containsInteger="1" minValue="2" maxValue="2" count="2">
        <s v="1"/>
        <n v="2"/>
      </sharedItems>
    </cacheField>
    <cacheField name="Project Code " numFmtId="0">
      <sharedItems/>
    </cacheField>
    <cacheField name="Project Name" numFmtId="0">
      <sharedItems/>
    </cacheField>
    <cacheField name="Total Project Budget " numFmtId="0">
      <sharedItems containsSemiMixedTypes="0" containsString="0" containsNumber="1" minValue="4620" maxValue="10823332.460000001"/>
    </cacheField>
    <cacheField name="T1-Actuals/Project Budget" numFmtId="0">
      <sharedItems containsSemiMixedTypes="0" containsString="0" containsNumber="1" minValue="4620" maxValue="8848332.4600000009"/>
    </cacheField>
    <cacheField name="Leveraging Funds" numFmtId="0">
      <sharedItems containsString="0" containsBlank="1" containsNumber="1" minValue="1000" maxValue="5860555"/>
    </cacheField>
    <cacheField name="Project Completed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x v="0"/>
    <x v="0"/>
    <s v="PRWT119010"/>
    <s v="Citywide Restroom Assessment"/>
    <n v="14754.1875"/>
    <n v="14754.1875"/>
    <m/>
    <s v="FY21"/>
  </r>
  <r>
    <x v="1"/>
    <x v="0"/>
    <s v="PRWT119010"/>
    <s v="Citywide Restroom Assessment"/>
    <n v="14754.1875"/>
    <n v="14754.1875"/>
    <m/>
    <s v="FY21"/>
  </r>
  <r>
    <x v="2"/>
    <x v="0"/>
    <s v="PRWT119010"/>
    <s v="Citywide Restroom Assessment"/>
    <n v="14754.1875"/>
    <n v="14754.1875"/>
    <m/>
    <s v="FY21"/>
  </r>
  <r>
    <x v="3"/>
    <x v="0"/>
    <s v="PRWT119010"/>
    <s v="Citywide Restroom Assessment"/>
    <n v="14754.1875"/>
    <n v="14754.1875"/>
    <m/>
    <s v="FY21"/>
  </r>
  <r>
    <x v="4"/>
    <x v="0"/>
    <s v="PRWT119010"/>
    <s v="Citywide Restroom Assessment"/>
    <n v="14754.1875"/>
    <n v="14754.1875"/>
    <m/>
    <s v="FY21"/>
  </r>
  <r>
    <x v="5"/>
    <x v="0"/>
    <s v="PRWT119010"/>
    <s v="Citywide Restroom Assessment"/>
    <n v="14754.1875"/>
    <n v="14754.1875"/>
    <m/>
    <s v="FY21"/>
  </r>
  <r>
    <x v="6"/>
    <x v="0"/>
    <s v="PRWT119010"/>
    <s v="Citywide Restroom Assessment"/>
    <n v="14754.1875"/>
    <n v="14754.1875"/>
    <m/>
    <s v="FY21"/>
  </r>
  <r>
    <x v="7"/>
    <x v="0"/>
    <s v="PRWT119010"/>
    <s v="Citywide Restroom Assessment"/>
    <n v="14754.1875"/>
    <n v="14754.1875"/>
    <m/>
    <s v="FY21"/>
  </r>
  <r>
    <x v="3"/>
    <x v="0"/>
    <s v="PWT1CB1902"/>
    <s v="Old City Hall/Vet's Building"/>
    <n v="376000"/>
    <n v="376000"/>
    <m/>
    <s v="FY21"/>
  </r>
  <r>
    <x v="1"/>
    <x v="0"/>
    <s v="PRWT119003"/>
    <s v="Frances Albrier Community Center"/>
    <n v="230281.79"/>
    <n v="230281.79"/>
    <m/>
    <s v="FY21"/>
  </r>
  <r>
    <x v="0"/>
    <x v="0"/>
    <s v="PRWT119014"/>
    <s v="Tom Bates Fieldhouse/Restroom"/>
    <n v="304293"/>
    <n v="304293"/>
    <m/>
    <s v="FY21"/>
  </r>
  <r>
    <x v="7"/>
    <x v="0"/>
    <s v="PRWT119016"/>
    <s v="Willard Clubhouse"/>
    <n v="150720.75"/>
    <n v="150720.75"/>
    <m/>
    <s v="FY21"/>
  </r>
  <r>
    <x v="4"/>
    <x v="0"/>
    <s v="PRWT119005"/>
    <s v="Live Oak Community Center"/>
    <n v="7441689"/>
    <n v="6354689.3300000001"/>
    <n v="1087000"/>
    <s v="FY21"/>
  </r>
  <r>
    <x v="3"/>
    <x v="0"/>
    <s v="PWT1CB1901/PWENCB1801"/>
    <s v="North Berkeley Senior Center"/>
    <n v="10823332.460000001"/>
    <n v="8848332.4600000009"/>
    <n v="1975000"/>
    <s v="Still Ongoing"/>
  </r>
  <r>
    <x v="1"/>
    <x v="0"/>
    <s v="PRWT119011"/>
    <s v="Strawberry Creek Park Restroom"/>
    <n v="1057127"/>
    <n v="816126.65"/>
    <n v="241000"/>
    <s v="FY21"/>
  </r>
  <r>
    <x v="2"/>
    <x v="0"/>
    <s v="PWENCB1405"/>
    <s v="Berkeley Mental Health Building"/>
    <n v="7793166.25"/>
    <n v="1932611.2500000002"/>
    <n v="5860555"/>
    <s v="FY22"/>
  </r>
  <r>
    <x v="1"/>
    <x v="0"/>
    <s v="PWT1EL1910"/>
    <s v="Corporation Yard (Electrical)"/>
    <n v="493588.5"/>
    <n v="493588.5"/>
    <m/>
    <s v="FY21"/>
  </r>
  <r>
    <x v="0"/>
    <x v="0"/>
    <s v="PWT1EL1910"/>
    <s v="Marina Corporation Yard (Electrical)"/>
    <n v="493588.5"/>
    <n v="493588.5"/>
    <m/>
    <s v="FY22"/>
  </r>
  <r>
    <x v="1"/>
    <x v="0"/>
    <s v="PWT1EL1911"/>
    <s v="Berkeley Health Clinic (Electrical)"/>
    <n v="7000"/>
    <n v="7000"/>
    <m/>
    <s v="FY19"/>
  </r>
  <r>
    <x v="3"/>
    <x v="0"/>
    <s v="PWT1CB1912"/>
    <s v="Public Safety Building (HVAC)"/>
    <n v="4620"/>
    <n v="4620"/>
    <m/>
    <s v="FY20"/>
  </r>
  <r>
    <x v="1"/>
    <x v="0"/>
    <s v="PRWT119001"/>
    <s v="Aquatic Park Tide Tubes"/>
    <n v="780770"/>
    <n v="405770.23999999999"/>
    <n v="375000"/>
    <s v="FY21"/>
  </r>
  <r>
    <x v="0"/>
    <x v="0"/>
    <s v="PRWT119007"/>
    <s v="Municipal Pier"/>
    <n v="133421.5"/>
    <n v="236462.77000000002"/>
    <m/>
    <s v="FY22"/>
  </r>
  <r>
    <x v="1"/>
    <x v="0"/>
    <s v="PRWT119007"/>
    <s v="Municipal Pier"/>
    <n v="133421.5"/>
    <n v="236462.77000000002"/>
    <m/>
    <s v="FY21"/>
  </r>
  <r>
    <x v="5"/>
    <x v="0"/>
    <s v="PWT1GI1905"/>
    <s v="Rose Garden Drainage"/>
    <n v="189477"/>
    <n v="135270.9"/>
    <m/>
    <s v="FY20"/>
  </r>
  <r>
    <x v="5"/>
    <x v="0"/>
    <s v="PRWT119012"/>
    <s v="Rose Garden Tennis, Pathways"/>
    <n v="4498902"/>
    <n v="2682901.87"/>
    <n v="1816000"/>
    <s v="FY22"/>
  </r>
  <r>
    <x v="0"/>
    <x v="0"/>
    <s v="PWENSD1819"/>
    <s v="Cordonices Creek Restoration"/>
    <n v="1026019"/>
    <n v="23019"/>
    <n v="1003000"/>
    <s v="FY20"/>
  </r>
  <r>
    <x v="0"/>
    <x v="0"/>
    <s v="PRWT119002"/>
    <s v="Citywide Irrigation System "/>
    <n v="66032.681250000009"/>
    <n v="66032.681250000009"/>
    <m/>
    <s v="FY21"/>
  </r>
  <r>
    <x v="1"/>
    <x v="0"/>
    <s v="PRWT119002"/>
    <s v="Citywide Irrigation System "/>
    <n v="66032.681250000009"/>
    <n v="66032.681250000009"/>
    <m/>
    <s v="FY21"/>
  </r>
  <r>
    <x v="2"/>
    <x v="0"/>
    <s v="PRWT119002"/>
    <s v="Citywide Irrigation System "/>
    <n v="66032.681250000009"/>
    <n v="66032.681250000009"/>
    <m/>
    <s v="FY21"/>
  </r>
  <r>
    <x v="3"/>
    <x v="0"/>
    <s v="PRWT119002"/>
    <s v="Citywide Irrigation System "/>
    <n v="66032.681250000009"/>
    <n v="66032.681250000009"/>
    <m/>
    <s v="FY21"/>
  </r>
  <r>
    <x v="4"/>
    <x v="0"/>
    <s v="PRWT119002"/>
    <s v="Citywide Irrigation System "/>
    <n v="66032.681250000009"/>
    <n v="66032.681250000009"/>
    <m/>
    <s v="FY21"/>
  </r>
  <r>
    <x v="5"/>
    <x v="0"/>
    <s v="PRWT119002"/>
    <s v="Citywide Irrigation System "/>
    <n v="66032.681250000009"/>
    <n v="66032.681250000009"/>
    <m/>
    <s v="FY21"/>
  </r>
  <r>
    <x v="6"/>
    <x v="0"/>
    <s v="PRWT119002"/>
    <s v="Citywide Irrigation System "/>
    <n v="66032.681250000009"/>
    <n v="66032.681250000009"/>
    <m/>
    <s v="FY21"/>
  </r>
  <r>
    <x v="7"/>
    <x v="0"/>
    <s v="PRWT119002"/>
    <s v="Citywide Irrigation System "/>
    <n v="66032.681250000009"/>
    <n v="66032.681250000009"/>
    <m/>
    <s v="FY21"/>
  </r>
  <r>
    <x v="2"/>
    <x v="0"/>
    <s v="PRWT119004"/>
    <s v="Grove Park Fields"/>
    <n v="422449"/>
    <n v="164139.17000000001"/>
    <m/>
    <s v="Still Ongoing"/>
  </r>
  <r>
    <x v="1"/>
    <x v="0"/>
    <s v="PRWT119008"/>
    <s v="George Florence Play"/>
    <n v="606897"/>
    <n v="605897.30000000005"/>
    <n v="1000"/>
    <s v="FY21"/>
  </r>
  <r>
    <x v="1"/>
    <x v="0"/>
    <s v="PRWT119009"/>
    <s v="San Pablo Play and Tennis"/>
    <n v="2568325"/>
    <n v="1214325.05"/>
    <n v="1354000"/>
    <s v="FY22"/>
  </r>
  <r>
    <x v="0"/>
    <x v="0"/>
    <s v="17WF01"/>
    <s v="Tom Bates Field Turf Replacement"/>
    <n v="1460220"/>
    <n v="311220"/>
    <n v="1149000"/>
    <s v="FY18"/>
  </r>
  <r>
    <x v="0"/>
    <x v="0"/>
    <s v="PWT1GI1906"/>
    <s v="Green Infrastructure"/>
    <n v="35675.75"/>
    <n v="35675.75"/>
    <m/>
    <s v="FY21"/>
  </r>
  <r>
    <x v="1"/>
    <x v="0"/>
    <s v="PWT1GI1906"/>
    <s v="Green Infrastructure"/>
    <n v="35675.75"/>
    <n v="35675.75"/>
    <m/>
    <s v="FY21"/>
  </r>
  <r>
    <x v="2"/>
    <x v="0"/>
    <s v="PWT1GI1906"/>
    <s v="Green Infrastructure"/>
    <n v="35675.75"/>
    <n v="35675.75"/>
    <m/>
    <s v="FY21"/>
  </r>
  <r>
    <x v="6"/>
    <x v="0"/>
    <s v="PWT1GI1906"/>
    <s v="Green Infrastructure"/>
    <n v="35675.75"/>
    <n v="35675.75"/>
    <m/>
    <s v="FY21"/>
  </r>
  <r>
    <x v="3"/>
    <x v="0"/>
    <s v="PWT1ST1907"/>
    <s v="Adeline and Hearst"/>
    <n v="2085137"/>
    <n v="1942137"/>
    <n v="143000"/>
    <s v="FY21"/>
  </r>
  <r>
    <x v="2"/>
    <x v="0"/>
    <s v="PWT1ST1907"/>
    <s v="Adeline and Hearst"/>
    <n v="2085137"/>
    <n v="1942137"/>
    <n v="143000"/>
    <s v="FY21"/>
  </r>
  <r>
    <x v="1"/>
    <x v="0"/>
    <s v="PWT1ST1908"/>
    <s v="Monterey and Ward"/>
    <n v="1988605.9"/>
    <n v="1907605.9"/>
    <n v="81000"/>
    <s v="FY22"/>
  </r>
  <r>
    <x v="4"/>
    <x v="0"/>
    <s v="PWT1ST1908"/>
    <s v="Monterey and Ward"/>
    <n v="1988605.9"/>
    <n v="1907605.9"/>
    <n v="81000"/>
    <s v="FY22"/>
  </r>
  <r>
    <x v="0"/>
    <x v="0"/>
    <s v="PRWT119006"/>
    <s v="University Ave, Marina Blvd, Spinnaker"/>
    <n v="4126846.9550000001"/>
    <n v="1442346.9549999998"/>
    <n v="2684500"/>
    <s v="Still Ongoing"/>
  </r>
  <r>
    <x v="1"/>
    <x v="0"/>
    <s v="PRWT119006"/>
    <s v="University Ave, Marina Blvd, Spinnaker"/>
    <n v="4126846.9550000001"/>
    <n v="1442346.9549999998"/>
    <n v="2684500"/>
    <s v="Still Ongoing"/>
  </r>
  <r>
    <x v="2"/>
    <x v="1"/>
    <s v="PRWT122001"/>
    <s v="MLK Jr. Youth Services Center"/>
    <n v="7287250"/>
    <n v="7000000"/>
    <n v="287250"/>
    <m/>
  </r>
  <r>
    <x v="2"/>
    <x v="1"/>
    <s v="PWT1CB2201"/>
    <s v="South Berkeley Senior Center"/>
    <n v="3000000"/>
    <n v="3000000"/>
    <m/>
    <m/>
  </r>
  <r>
    <x v="2"/>
    <x v="1"/>
    <s v="PRWT122002"/>
    <s v="African American Holistic Resource Center"/>
    <n v="7169480"/>
    <n v="7000000"/>
    <n v="169480"/>
    <m/>
  </r>
  <r>
    <x v="6"/>
    <x v="1"/>
    <s v="PWT1CB2202"/>
    <s v="Restrooms in the ROW (2-3)-Telegraph/ Channing"/>
    <n v="450000"/>
    <n v="450000"/>
    <m/>
    <m/>
  </r>
  <r>
    <x v="2"/>
    <x v="1"/>
    <s v="PWT1CB2202"/>
    <s v="Restrooms in the ROW (2-3) Adeline/ Alcatraz"/>
    <n v="450000"/>
    <n v="450000"/>
    <m/>
    <m/>
  </r>
  <r>
    <x v="1"/>
    <x v="1"/>
    <s v="PWT1CB2202"/>
    <s v="Restrooms in the ROW (2-3) San Pablo"/>
    <n v="450000"/>
    <n v="450000"/>
    <m/>
    <m/>
  </r>
  <r>
    <x v="0"/>
    <x v="1"/>
    <s v="PRWT122003"/>
    <s v="Cazadero Dining Hall &amp; ADA Improvements"/>
    <n v="50000"/>
    <n v="50000"/>
    <m/>
    <m/>
  </r>
  <r>
    <x v="1"/>
    <x v="1"/>
    <s v="PRWT122003"/>
    <s v="Cazadero Dining Hall &amp; ADA Improvements"/>
    <n v="50000"/>
    <n v="50000"/>
    <m/>
    <m/>
  </r>
  <r>
    <x v="2"/>
    <x v="1"/>
    <s v="PRWT122003"/>
    <s v="Cazadero Dining Hall &amp; ADA Improvements"/>
    <n v="50000"/>
    <n v="50000"/>
    <m/>
    <m/>
  </r>
  <r>
    <x v="3"/>
    <x v="1"/>
    <s v="PRWT122003"/>
    <s v="Cazadero Dining Hall &amp; ADA Improvements"/>
    <n v="50000"/>
    <n v="50000"/>
    <m/>
    <m/>
  </r>
  <r>
    <x v="4"/>
    <x v="1"/>
    <s v="PRWT122003"/>
    <s v="Cazadero Dining Hall &amp; ADA Improvements"/>
    <n v="50000"/>
    <n v="50000"/>
    <m/>
    <m/>
  </r>
  <r>
    <x v="5"/>
    <x v="1"/>
    <s v="PRWT122003"/>
    <s v="Cazadero Dining Hall &amp; ADA Improvements"/>
    <n v="50000"/>
    <n v="50000"/>
    <m/>
    <m/>
  </r>
  <r>
    <x v="6"/>
    <x v="1"/>
    <s v="PRWT122003"/>
    <s v="Cazadero Dining Hall &amp; ADA Improvements"/>
    <n v="50000"/>
    <n v="50000"/>
    <m/>
    <m/>
  </r>
  <r>
    <x v="7"/>
    <x v="1"/>
    <s v="PRWT122003"/>
    <s v="Cazadero Dining Hall &amp; ADA Improvements"/>
    <n v="50000"/>
    <n v="50000"/>
    <m/>
    <m/>
  </r>
  <r>
    <x v="7"/>
    <x v="1"/>
    <s v="PRWT122004"/>
    <s v="Willard Clubhouse/Restroom Replacement"/>
    <n v="7000000"/>
    <n v="7000000"/>
    <m/>
    <m/>
  </r>
  <r>
    <x v="0"/>
    <x v="1"/>
    <s v="PRWT122005"/>
    <s v="Tom Bates Restroom/ Community Space"/>
    <n v="3025000"/>
    <n v="2900000"/>
    <n v="125000"/>
    <m/>
  </r>
  <r>
    <x v="0"/>
    <x v="1"/>
    <s v="PRWT122006"/>
    <s v="Harrison Park - Restroom Renovation"/>
    <n v="450000"/>
    <n v="450000"/>
    <m/>
    <m/>
  </r>
  <r>
    <x v="0"/>
    <x v="1"/>
    <s v="PRWT122007"/>
    <s v="Ohlone Park - New Restroom and Lighting"/>
    <n v="1200000"/>
    <n v="1200000"/>
    <m/>
    <m/>
  </r>
  <r>
    <x v="0"/>
    <x v="1"/>
    <s v="PRWPK20003"/>
    <s v="Ohlone (Milvia) Ages 2-5, 5-12, Garden Mural,_x000a_Exercise"/>
    <n v="1103500"/>
    <n v="500000"/>
    <n v="903500"/>
    <m/>
  </r>
  <r>
    <x v="4"/>
    <x v="1"/>
    <s v="PRWPK19004"/>
    <s v="John Hinkel Lower Ages 2-12, picnic, parking"/>
    <n v="1732732.41"/>
    <n v="400000"/>
    <n v="1332732.4099999999"/>
    <m/>
  </r>
  <r>
    <x v="2"/>
    <x v="1"/>
    <s v="PRWT119004"/>
    <s v="Grove Park Ages 2-5, 5-12"/>
    <n v="2617557"/>
    <n v="960871"/>
    <n v="1656686"/>
    <m/>
  </r>
  <r>
    <x v="1"/>
    <x v="1"/>
    <s v="PRWT122009"/>
    <s v="Aquatic Park Tide Tubes Clean out, Phase 1B"/>
    <n v="524432"/>
    <n v="500000"/>
    <n v="24432"/>
    <m/>
  </r>
  <r>
    <x v="3"/>
    <x v="1"/>
    <s v="PRWPK21008"/>
    <s v="Civic Center Park – Turtle Garden"/>
    <n v="891666"/>
    <n v="300000"/>
    <n v="591666"/>
    <m/>
  </r>
  <r>
    <x v="4"/>
    <x v="1"/>
    <s v="PRWT122011"/>
    <s v="King Pool Tile and Plaster Replacement"/>
    <n v="350000"/>
    <n v="350000"/>
    <n v="88274.89"/>
    <m/>
  </r>
  <r>
    <x v="0"/>
    <x v="1"/>
    <s v="PRWT122012"/>
    <s v="Piling Replacements"/>
    <n v="600000"/>
    <n v="600000"/>
    <n v="750000"/>
    <m/>
  </r>
  <r>
    <x v="1"/>
    <x v="1"/>
    <s v="PRWT122012"/>
    <s v="Piling Replacements"/>
    <n v="600000"/>
    <n v="600000"/>
    <n v="750000"/>
    <m/>
  </r>
  <r>
    <x v="0"/>
    <x v="1"/>
    <s v="PRWT122013"/>
    <s v="D and E Dock Replacement"/>
    <n v="500000"/>
    <n v="500000"/>
    <m/>
    <m/>
  </r>
  <r>
    <x v="0"/>
    <x v="1"/>
    <s v="PRWT122014"/>
    <s v="K Dock Restroom Renovation"/>
    <n v="400000"/>
    <n v="400000"/>
    <m/>
    <m/>
  </r>
  <r>
    <x v="0"/>
    <x v="1"/>
    <s v="PRWT122015"/>
    <s v="Cesar Chavez Park - New Restroom (on Spinnaker)"/>
    <n v="350000"/>
    <n v="350000"/>
    <m/>
    <m/>
  </r>
  <r>
    <x v="0"/>
    <x v="1"/>
    <s v="PWT1ST2201"/>
    <s v="T1 Streets Contribution - Annual Street Paving Impvmnts"/>
    <n v="843750"/>
    <n v="843750"/>
    <m/>
    <m/>
  </r>
  <r>
    <x v="1"/>
    <x v="1"/>
    <s v="PWT1ST2201"/>
    <s v="T1 Streets Contribution - Annual Street Paving Impvmnts"/>
    <n v="843750"/>
    <n v="843750"/>
    <m/>
    <m/>
  </r>
  <r>
    <x v="2"/>
    <x v="1"/>
    <s v="PWT1ST2201"/>
    <s v="T1 Streets Contribution - Annual Street Paving Impvmnts"/>
    <n v="843750"/>
    <n v="843750"/>
    <m/>
    <m/>
  </r>
  <r>
    <x v="3"/>
    <x v="1"/>
    <s v="PWT1ST2201"/>
    <s v="T1 Streets Contribution - Annual Street Paving Impvmnts"/>
    <n v="843750"/>
    <n v="843750"/>
    <m/>
    <m/>
  </r>
  <r>
    <x v="4"/>
    <x v="1"/>
    <s v="PWT1ST2201"/>
    <s v="T1 Streets Contribution - Annual Street Paving Impvmnts"/>
    <n v="843750"/>
    <n v="843750"/>
    <m/>
    <m/>
  </r>
  <r>
    <x v="5"/>
    <x v="1"/>
    <s v="PWT1ST2201"/>
    <s v="T1 Streets Contribution - Annual Street Paving Impvmnts"/>
    <n v="843750"/>
    <n v="843750"/>
    <m/>
    <m/>
  </r>
  <r>
    <x v="6"/>
    <x v="1"/>
    <s v="PWT1ST2201"/>
    <s v="T1 Streets Contribution - Annual Street Paving Impvmnts"/>
    <n v="843750"/>
    <n v="843750"/>
    <m/>
    <m/>
  </r>
  <r>
    <x v="7"/>
    <x v="1"/>
    <s v="PWT1ST2201"/>
    <s v="T1 Streets Contribution - Annual Street Paving Impvmnts"/>
    <n v="843750"/>
    <n v="843750"/>
    <m/>
    <m/>
  </r>
  <r>
    <x v="0"/>
    <x v="1"/>
    <s v="PWT1ST2202"/>
    <s v="Bollard Conversion to Landscaping"/>
    <n v="18750"/>
    <n v="18750"/>
    <m/>
    <m/>
  </r>
  <r>
    <x v="1"/>
    <x v="1"/>
    <s v="PWT1ST2202"/>
    <s v="Bollard Conversion to Landscaping"/>
    <n v="18750"/>
    <n v="18750"/>
    <m/>
    <m/>
  </r>
  <r>
    <x v="2"/>
    <x v="1"/>
    <s v="PWT1ST2202"/>
    <s v="Bollard Conversion to Landscaping"/>
    <n v="18750"/>
    <n v="18750"/>
    <m/>
    <m/>
  </r>
  <r>
    <x v="3"/>
    <x v="1"/>
    <s v="PWT1ST2202"/>
    <s v="Bollard Conversion to Landscaping"/>
    <n v="18750"/>
    <n v="18750"/>
    <m/>
    <m/>
  </r>
  <r>
    <x v="4"/>
    <x v="1"/>
    <s v="PWT1ST2202"/>
    <s v="Bollard Conversion to Landscaping"/>
    <n v="18750"/>
    <n v="18750"/>
    <m/>
    <m/>
  </r>
  <r>
    <x v="5"/>
    <x v="1"/>
    <s v="PWT1ST2202"/>
    <s v="Bollard Conversion to Landscaping"/>
    <n v="18750"/>
    <n v="18750"/>
    <m/>
    <m/>
  </r>
  <r>
    <x v="6"/>
    <x v="1"/>
    <s v="PWT1ST2202"/>
    <s v="Bollard Conversion to Landscaping"/>
    <n v="18750"/>
    <n v="18750"/>
    <m/>
    <m/>
  </r>
  <r>
    <x v="7"/>
    <x v="1"/>
    <s v="PWT1ST2202"/>
    <s v="Bollard Conversion to Landscaping"/>
    <n v="18750"/>
    <n v="18750"/>
    <m/>
    <m/>
  </r>
  <r>
    <x v="0"/>
    <x v="1"/>
    <s v="PWT1SW2201"/>
    <s v="Sidewalks Maintenance &amp; Safety Repairs"/>
    <n v="248125"/>
    <n v="231250"/>
    <n v="16875"/>
    <m/>
  </r>
  <r>
    <x v="1"/>
    <x v="1"/>
    <s v="PWT1SW2201"/>
    <s v="Sidewalks Maintenance &amp; Safety Repairs"/>
    <n v="248125"/>
    <n v="231250"/>
    <n v="16875"/>
    <m/>
  </r>
  <r>
    <x v="2"/>
    <x v="1"/>
    <s v="PWT1SW2201"/>
    <s v="Sidewalks Maintenance &amp; Safety Repairs"/>
    <n v="248125"/>
    <n v="231250"/>
    <n v="16875"/>
    <m/>
  </r>
  <r>
    <x v="3"/>
    <x v="1"/>
    <s v="PWT1SW2201"/>
    <s v="Sidewalks Maintenance &amp; Safety Repairs"/>
    <n v="248125"/>
    <n v="231250"/>
    <n v="16875"/>
    <m/>
  </r>
  <r>
    <x v="4"/>
    <x v="1"/>
    <s v="PWT1SW2201"/>
    <s v="Sidewalks Maintenance &amp; Safety Repairs"/>
    <n v="248125"/>
    <n v="231250"/>
    <n v="16875"/>
    <m/>
  </r>
  <r>
    <x v="5"/>
    <x v="1"/>
    <s v="PWT1SW2201"/>
    <s v="Sidewalks Maintenance &amp; Safety Repairs"/>
    <n v="248125"/>
    <n v="231250"/>
    <n v="16875"/>
    <m/>
  </r>
  <r>
    <x v="6"/>
    <x v="1"/>
    <s v="PWT1SW2201"/>
    <s v="Sidewalks Maintenance &amp; Safety Repairs"/>
    <n v="248125"/>
    <n v="231250"/>
    <n v="16875"/>
    <m/>
  </r>
  <r>
    <x v="7"/>
    <x v="1"/>
    <s v="PWT1SW2201"/>
    <s v="Sidewalks Maintenance &amp; Safety Repairs"/>
    <n v="248125"/>
    <n v="231250"/>
    <n v="16875"/>
    <m/>
  </r>
  <r>
    <x v="4"/>
    <x v="1"/>
    <s v="PWT1SW2202"/>
    <s v="Pathway Repairs/Improvements"/>
    <n v="116631.66666666666"/>
    <n v="66666"/>
    <n v="49965.666666666664"/>
    <m/>
  </r>
  <r>
    <x v="5"/>
    <x v="1"/>
    <s v="PWT1SW2202"/>
    <s v="Pathway Repairs/Improvements"/>
    <n v="116631.66666666666"/>
    <n v="66666"/>
    <n v="49965.666666666664"/>
    <m/>
  </r>
  <r>
    <x v="7"/>
    <x v="1"/>
    <s v="PWT1SW2202"/>
    <s v="Pathway Repairs/Improvements"/>
    <n v="116633.66666666666"/>
    <n v="66668"/>
    <n v="49965.666666666664"/>
    <m/>
  </r>
  <r>
    <x v="3"/>
    <x v="1"/>
    <s v="PWENSD2103"/>
    <s v="Storm Drain Impv-Marin, Virginia, and Spruce"/>
    <n v="486666"/>
    <n v="150000"/>
    <n v="336666.66666666669"/>
    <m/>
  </r>
  <r>
    <x v="4"/>
    <x v="1"/>
    <s v="PWENSD2103"/>
    <s v="Storm Drain Impv-Marin, Virginia, and Spruce"/>
    <n v="486666"/>
    <n v="150000"/>
    <n v="336666.66666666669"/>
    <m/>
  </r>
  <r>
    <x v="5"/>
    <x v="1"/>
    <s v="PWENSD2103"/>
    <s v="Storm Drain Impv-Marin, Virginia, and Spruce"/>
    <n v="486668"/>
    <n v="150000"/>
    <n v="336666.66666666669"/>
    <m/>
  </r>
  <r>
    <x v="4"/>
    <x v="1"/>
    <s v="PWT1SD2101"/>
    <s v="John Hinkel Storm Drain Repairs "/>
    <n v="100000"/>
    <n v="100000"/>
    <m/>
    <m/>
  </r>
  <r>
    <x v="3"/>
    <x v="1"/>
    <s v="PWT1CB2203"/>
    <s v="1947 Center Street Improvements"/>
    <n v="1800000"/>
    <n v="1800000"/>
    <m/>
    <m/>
  </r>
  <r>
    <x v="3"/>
    <x v="1"/>
    <s v="PWT1CB2204"/>
    <s v="Fire Station #2"/>
    <n v="1536765"/>
    <n v="1536765"/>
    <m/>
    <m/>
  </r>
  <r>
    <x v="0"/>
    <x v="1"/>
    <s v="PWT1CB2205"/>
    <s v="Fire Station #6"/>
    <n v="1213235"/>
    <n v="1213235"/>
    <m/>
    <m/>
  </r>
  <r>
    <x v="1"/>
    <x v="1"/>
    <s v="PWT1CB2212"/>
    <s v="Corporation Yard-Deferred Mtc - Gate, Paving, Parking,  Fuel Island"/>
    <n v="350000"/>
    <n v="350000"/>
    <m/>
    <m/>
  </r>
  <r>
    <x v="1"/>
    <x v="1"/>
    <s v="PWT1CB2210"/>
    <s v="Corporation Yard-Wash Station Compliance"/>
    <n v="200000"/>
    <n v="200000"/>
    <m/>
    <m/>
  </r>
  <r>
    <x v="1"/>
    <x v="1"/>
    <s v="PWT1CB2209"/>
    <s v="Corporation Yard-Green Room Lockers, Bathroom, Training Room, Floor, Cabinets "/>
    <n v="1700000"/>
    <n v="1700000"/>
    <m/>
    <m/>
  </r>
  <r>
    <x v="1"/>
    <x v="1"/>
    <s v="PWT1CB2211"/>
    <s v="Corporation Yard-Storage Room - Roof Repair Bldg H"/>
    <n v="600000"/>
    <n v="600000"/>
    <m/>
    <m/>
  </r>
  <r>
    <x v="6"/>
    <x v="1"/>
    <s v="PWT1CB2207"/>
    <s v="Oxford &amp; Telegraph Channing Garage Restrooms"/>
    <n v="300000"/>
    <n v="300000"/>
    <m/>
    <m/>
  </r>
  <r>
    <x v="3"/>
    <x v="1"/>
    <s v="PWT1CB2208"/>
    <s v="Emergency Power Supply Solar Batteries"/>
    <n v="500000"/>
    <n v="5000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067FD8-D1DB-4A31-97C0-5690327F99E2}" name="PivotTable1" cacheId="5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9">
  <location ref="A3:D12" firstHeaderRow="0" firstDataRow="1" firstDataCol="1" rowPageCount="1" colPageCount="1"/>
  <pivotFields count="8">
    <pivotField axis="axisRow" showAll="0" sortType="descending">
      <items count="9">
        <item x="0"/>
        <item x="1"/>
        <item x="2"/>
        <item x="3"/>
        <item x="4"/>
        <item x="5"/>
        <item x="6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3">
        <item x="1"/>
        <item x="0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</pivotFields>
  <rowFields count="1">
    <field x="0"/>
  </rowFields>
  <rowItems count="9">
    <i>
      <x v="2"/>
    </i>
    <i>
      <x v="3"/>
    </i>
    <i>
      <x v="1"/>
    </i>
    <i>
      <x/>
    </i>
    <i>
      <x v="4"/>
    </i>
    <i>
      <x v="7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" hier="-1"/>
  </pageFields>
  <dataFields count="3">
    <dataField name="Sum of Total Project Budget " fld="4" baseField="0" baseItem="0"/>
    <dataField name="Sum of Leveraging Funds" fld="6" baseField="0" baseItem="0"/>
    <dataField name="Sum of T1-Actuals/Project Budget" fld="5" baseField="0" baseItem="0"/>
  </dataFields>
  <formats count="3">
    <format dxfId="20">
      <pivotArea dataOnly="0" labelOnly="1" fieldPosition="0">
        <references count="1">
          <reference field="0" count="0"/>
        </references>
      </pivotArea>
    </format>
    <format dxfId="19">
      <pivotArea outline="0" collapsedLevelsAreSubtotals="1" fieldPosition="0"/>
    </format>
    <format dxfId="18">
      <pivotArea grandRow="1" outline="0" collapsedLevelsAreSubtotals="1" fieldPosition="0"/>
    </format>
  </formats>
  <chartFormats count="36">
    <chartFormat chart="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2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2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2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2" format="3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2" format="3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2" format="3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2" format="3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2" format="3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2" format="3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40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12" format="41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12" format="42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12" format="43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12" format="44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12" format="45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12" format="46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12" format="47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12" format="4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2" format="49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12" format="50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12" format="51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12" format="52">
      <pivotArea type="data" outline="0" fieldPosition="0">
        <references count="2">
          <reference field="4294967294" count="1" selected="0">
            <x v="2"/>
          </reference>
          <reference field="0" count="1" selected="0">
            <x v="3"/>
          </reference>
        </references>
      </pivotArea>
    </chartFormat>
    <chartFormat chart="12" format="53">
      <pivotArea type="data" outline="0" fieldPosition="0">
        <references count="2">
          <reference field="4294967294" count="1" selected="0">
            <x v="2"/>
          </reference>
          <reference field="0" count="1" selected="0">
            <x v="4"/>
          </reference>
        </references>
      </pivotArea>
    </chartFormat>
    <chartFormat chart="12" format="54">
      <pivotArea type="data" outline="0" fieldPosition="0">
        <references count="2">
          <reference field="4294967294" count="1" selected="0">
            <x v="2"/>
          </reference>
          <reference field="0" count="1" selected="0">
            <x v="5"/>
          </reference>
        </references>
      </pivotArea>
    </chartFormat>
    <chartFormat chart="12" format="55">
      <pivotArea type="data" outline="0" fieldPosition="0">
        <references count="2">
          <reference field="4294967294" count="1" selected="0">
            <x v="2"/>
          </reference>
          <reference field="0" count="1" selected="0">
            <x v="6"/>
          </reference>
        </references>
      </pivotArea>
    </chartFormat>
    <chartFormat chart="12" format="56">
      <pivotArea type="data" outline="0" fieldPosition="0">
        <references count="2">
          <reference field="4294967294" count="1" selected="0">
            <x v="2"/>
          </reference>
          <reference field="0" count="1" selected="0">
            <x v="7"/>
          </reference>
        </references>
      </pivotArea>
    </chartFormat>
    <chartFormat chart="2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6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8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8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8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A0570-5BAE-4F65-9022-CD79C75FF2FC}">
  <dimension ref="A1:D16"/>
  <sheetViews>
    <sheetView tabSelected="1" workbookViewId="0">
      <selection activeCell="B17" sqref="B17"/>
    </sheetView>
  </sheetViews>
  <sheetFormatPr defaultRowHeight="14.5" x14ac:dyDescent="0.35"/>
  <cols>
    <col min="1" max="1" width="12.36328125" bestFit="1" customWidth="1"/>
    <col min="2" max="2" width="24.90625" bestFit="1" customWidth="1"/>
    <col min="3" max="3" width="21.6328125" bestFit="1" customWidth="1"/>
    <col min="4" max="4" width="29.453125" bestFit="1" customWidth="1"/>
  </cols>
  <sheetData>
    <row r="1" spans="1:4" x14ac:dyDescent="0.35">
      <c r="A1" s="54" t="s">
        <v>134</v>
      </c>
      <c r="B1" t="s">
        <v>142</v>
      </c>
    </row>
    <row r="3" spans="1:4" x14ac:dyDescent="0.35">
      <c r="A3" s="54" t="s">
        <v>137</v>
      </c>
      <c r="B3" t="s">
        <v>139</v>
      </c>
      <c r="C3" t="s">
        <v>141</v>
      </c>
      <c r="D3" t="s">
        <v>140</v>
      </c>
    </row>
    <row r="4" spans="1:4" x14ac:dyDescent="0.35">
      <c r="A4" s="21">
        <v>3</v>
      </c>
      <c r="B4" s="23">
        <v>32102126.868749999</v>
      </c>
      <c r="C4" s="23">
        <v>8133846</v>
      </c>
      <c r="D4" s="23">
        <v>23709971.03875</v>
      </c>
    </row>
    <row r="5" spans="1:4" x14ac:dyDescent="0.35">
      <c r="A5" s="21">
        <v>4</v>
      </c>
      <c r="B5" s="23">
        <v>19745598.328749999</v>
      </c>
      <c r="C5" s="23">
        <v>3063207.6666666665</v>
      </c>
      <c r="D5" s="23">
        <v>16682391.328750001</v>
      </c>
    </row>
    <row r="6" spans="1:4" x14ac:dyDescent="0.35">
      <c r="A6" s="21">
        <v>2</v>
      </c>
      <c r="B6" s="23">
        <v>17694383.263750002</v>
      </c>
      <c r="C6" s="23">
        <v>5527807</v>
      </c>
      <c r="D6" s="23">
        <v>13019617.77375</v>
      </c>
    </row>
    <row r="7" spans="1:4" x14ac:dyDescent="0.35">
      <c r="A7" s="21">
        <v>1</v>
      </c>
      <c r="B7" s="23">
        <v>17663211.57375</v>
      </c>
      <c r="C7" s="23">
        <v>6631875</v>
      </c>
      <c r="D7" s="23">
        <v>12184377.84375</v>
      </c>
    </row>
    <row r="8" spans="1:4" x14ac:dyDescent="0.35">
      <c r="A8" s="21">
        <v>5</v>
      </c>
      <c r="B8" s="23">
        <v>13457736.845416667</v>
      </c>
      <c r="C8" s="23">
        <v>2992514.6333333333</v>
      </c>
      <c r="D8" s="23">
        <v>10553498.098750001</v>
      </c>
    </row>
    <row r="9" spans="1:4" x14ac:dyDescent="0.35">
      <c r="A9" s="21">
        <v>8</v>
      </c>
      <c r="B9" s="23">
        <v>8508766.2854166664</v>
      </c>
      <c r="C9" s="23">
        <v>66840.666666666657</v>
      </c>
      <c r="D9" s="23">
        <v>8441925.6187500004</v>
      </c>
    </row>
    <row r="10" spans="1:4" x14ac:dyDescent="0.35">
      <c r="A10" s="21">
        <v>6</v>
      </c>
      <c r="B10" s="23">
        <v>6533090.5354166673</v>
      </c>
      <c r="C10" s="23">
        <v>2219507.3333333335</v>
      </c>
      <c r="D10" s="23">
        <v>4259375.6387499999</v>
      </c>
    </row>
    <row r="11" spans="1:4" x14ac:dyDescent="0.35">
      <c r="A11" s="21">
        <v>7</v>
      </c>
      <c r="B11" s="23">
        <v>2027087.6187499999</v>
      </c>
      <c r="C11" s="23">
        <v>16875</v>
      </c>
      <c r="D11" s="23">
        <v>2010212.6187499999</v>
      </c>
    </row>
    <row r="12" spans="1:4" x14ac:dyDescent="0.35">
      <c r="A12" s="4" t="s">
        <v>138</v>
      </c>
      <c r="B12" s="55">
        <v>117732001.32000001</v>
      </c>
      <c r="C12" s="55">
        <v>28652473.300000001</v>
      </c>
      <c r="D12" s="55">
        <v>90861369.960000008</v>
      </c>
    </row>
    <row r="14" spans="1:4" x14ac:dyDescent="0.35">
      <c r="A14" s="56" t="s">
        <v>144</v>
      </c>
    </row>
    <row r="15" spans="1:4" x14ac:dyDescent="0.35">
      <c r="A15" s="56" t="s">
        <v>145</v>
      </c>
    </row>
    <row r="16" spans="1:4" x14ac:dyDescent="0.35">
      <c r="A16" s="56" t="s">
        <v>143</v>
      </c>
    </row>
  </sheetData>
  <pageMargins left="0.7" right="0.7" top="0.75" bottom="0.75" header="0.3" footer="0.3"/>
  <pageSetup orientation="portrait" r:id="rId2"/>
  <headerFooter>
    <oddHeader>&amp;C&amp;K0000FFInternal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C692-8547-411A-B2C8-15E949B1F2C7}">
  <dimension ref="A1:R120"/>
  <sheetViews>
    <sheetView zoomScale="90" zoomScaleNormal="90" workbookViewId="0">
      <pane ySplit="1" topLeftCell="A2" activePane="bottomLeft" state="frozen"/>
      <selection pane="bottomLeft" activeCell="D36" sqref="D36"/>
    </sheetView>
  </sheetViews>
  <sheetFormatPr defaultRowHeight="14.5" x14ac:dyDescent="0.35"/>
  <cols>
    <col min="1" max="1" width="17.1796875" style="21" customWidth="1"/>
    <col min="2" max="2" width="6" style="21" customWidth="1"/>
    <col min="3" max="3" width="24.54296875" bestFit="1" customWidth="1"/>
    <col min="4" max="4" width="51.81640625" bestFit="1" customWidth="1"/>
    <col min="5" max="5" width="19.54296875" bestFit="1" customWidth="1"/>
    <col min="6" max="6" width="23.453125" bestFit="1" customWidth="1"/>
    <col min="7" max="7" width="16.453125" bestFit="1" customWidth="1"/>
    <col min="8" max="8" width="23" bestFit="1" customWidth="1"/>
    <col min="9" max="9" width="14.26953125" bestFit="1" customWidth="1"/>
    <col min="10" max="10" width="10.54296875" bestFit="1" customWidth="1"/>
    <col min="11" max="11" width="11.54296875" bestFit="1" customWidth="1"/>
    <col min="12" max="13" width="13.26953125" bestFit="1" customWidth="1"/>
    <col min="14" max="14" width="13.453125" bestFit="1" customWidth="1"/>
    <col min="15" max="15" width="14.26953125" bestFit="1" customWidth="1"/>
    <col min="16" max="17" width="11.54296875" bestFit="1" customWidth="1"/>
  </cols>
  <sheetData>
    <row r="1" spans="1:12" s="8" customFormat="1" x14ac:dyDescent="0.35">
      <c r="A1" s="50" t="s">
        <v>115</v>
      </c>
      <c r="B1" s="51" t="s">
        <v>134</v>
      </c>
      <c r="C1" s="52" t="s">
        <v>116</v>
      </c>
      <c r="D1" s="53" t="s">
        <v>136</v>
      </c>
      <c r="E1" s="53" t="s">
        <v>122</v>
      </c>
      <c r="F1" s="53" t="s">
        <v>133</v>
      </c>
      <c r="G1" s="53" t="s">
        <v>121</v>
      </c>
      <c r="H1" s="53" t="s">
        <v>126</v>
      </c>
    </row>
    <row r="2" spans="1:12" x14ac:dyDescent="0.35">
      <c r="A2" s="30">
        <v>1</v>
      </c>
      <c r="B2" s="46" t="s">
        <v>135</v>
      </c>
      <c r="C2" s="34" t="s">
        <v>89</v>
      </c>
      <c r="D2" s="1" t="s">
        <v>0</v>
      </c>
      <c r="E2" s="5">
        <v>14754.1875</v>
      </c>
      <c r="F2" s="9">
        <v>14754.1875</v>
      </c>
      <c r="G2" s="9"/>
      <c r="H2" s="30" t="s">
        <v>127</v>
      </c>
    </row>
    <row r="3" spans="1:12" x14ac:dyDescent="0.35">
      <c r="A3" s="30">
        <v>2</v>
      </c>
      <c r="B3" s="46" t="s">
        <v>135</v>
      </c>
      <c r="C3" s="34" t="s">
        <v>89</v>
      </c>
      <c r="D3" s="1" t="s">
        <v>0</v>
      </c>
      <c r="E3" s="5">
        <v>14754.1875</v>
      </c>
      <c r="F3" s="9">
        <v>14754.1875</v>
      </c>
      <c r="G3" s="9"/>
      <c r="H3" s="30" t="s">
        <v>127</v>
      </c>
    </row>
    <row r="4" spans="1:12" x14ac:dyDescent="0.35">
      <c r="A4" s="30">
        <v>3</v>
      </c>
      <c r="B4" s="46" t="s">
        <v>135</v>
      </c>
      <c r="C4" s="34" t="s">
        <v>89</v>
      </c>
      <c r="D4" s="1" t="s">
        <v>0</v>
      </c>
      <c r="E4" s="5">
        <v>14754.1875</v>
      </c>
      <c r="F4" s="9">
        <v>14754.1875</v>
      </c>
      <c r="G4" s="9"/>
      <c r="H4" s="30" t="s">
        <v>127</v>
      </c>
    </row>
    <row r="5" spans="1:12" x14ac:dyDescent="0.35">
      <c r="A5" s="30">
        <v>4</v>
      </c>
      <c r="B5" s="46" t="s">
        <v>135</v>
      </c>
      <c r="C5" s="34" t="s">
        <v>89</v>
      </c>
      <c r="D5" s="1" t="s">
        <v>0</v>
      </c>
      <c r="E5" s="5">
        <v>14754.1875</v>
      </c>
      <c r="F5" s="9">
        <v>14754.1875</v>
      </c>
      <c r="G5" s="9"/>
      <c r="H5" s="30" t="s">
        <v>127</v>
      </c>
    </row>
    <row r="6" spans="1:12" x14ac:dyDescent="0.35">
      <c r="A6" s="30">
        <v>5</v>
      </c>
      <c r="B6" s="46" t="s">
        <v>135</v>
      </c>
      <c r="C6" s="34" t="s">
        <v>89</v>
      </c>
      <c r="D6" s="1" t="s">
        <v>0</v>
      </c>
      <c r="E6" s="5">
        <v>14754.1875</v>
      </c>
      <c r="F6" s="9">
        <v>14754.1875</v>
      </c>
      <c r="G6" s="9"/>
      <c r="H6" s="30" t="s">
        <v>127</v>
      </c>
    </row>
    <row r="7" spans="1:12" x14ac:dyDescent="0.35">
      <c r="A7" s="30">
        <v>6</v>
      </c>
      <c r="B7" s="46" t="s">
        <v>135</v>
      </c>
      <c r="C7" s="34" t="s">
        <v>89</v>
      </c>
      <c r="D7" s="1" t="s">
        <v>0</v>
      </c>
      <c r="E7" s="5">
        <v>14754.1875</v>
      </c>
      <c r="F7" s="9">
        <v>14754.1875</v>
      </c>
      <c r="G7" s="9"/>
      <c r="H7" s="30" t="s">
        <v>127</v>
      </c>
    </row>
    <row r="8" spans="1:12" x14ac:dyDescent="0.35">
      <c r="A8" s="30">
        <v>7</v>
      </c>
      <c r="B8" s="46" t="s">
        <v>135</v>
      </c>
      <c r="C8" s="34" t="s">
        <v>89</v>
      </c>
      <c r="D8" s="1" t="s">
        <v>0</v>
      </c>
      <c r="E8" s="5">
        <v>14754.1875</v>
      </c>
      <c r="F8" s="9">
        <v>14754.1875</v>
      </c>
      <c r="G8" s="9"/>
      <c r="H8" s="30" t="s">
        <v>127</v>
      </c>
    </row>
    <row r="9" spans="1:12" x14ac:dyDescent="0.35">
      <c r="A9" s="30">
        <v>8</v>
      </c>
      <c r="B9" s="46" t="s">
        <v>135</v>
      </c>
      <c r="C9" s="34" t="s">
        <v>89</v>
      </c>
      <c r="D9" s="1" t="s">
        <v>0</v>
      </c>
      <c r="E9" s="5">
        <v>14754.1875</v>
      </c>
      <c r="F9" s="9">
        <v>14754.1875</v>
      </c>
      <c r="G9" s="9"/>
      <c r="H9" s="30" t="s">
        <v>127</v>
      </c>
    </row>
    <row r="10" spans="1:12" x14ac:dyDescent="0.35">
      <c r="A10" s="30">
        <v>4</v>
      </c>
      <c r="B10" s="46" t="s">
        <v>135</v>
      </c>
      <c r="C10" s="35" t="s">
        <v>90</v>
      </c>
      <c r="D10" s="2" t="s">
        <v>1</v>
      </c>
      <c r="E10" s="5">
        <v>376000</v>
      </c>
      <c r="F10" s="9">
        <v>376000</v>
      </c>
      <c r="G10" s="9"/>
      <c r="H10" s="30" t="s">
        <v>127</v>
      </c>
    </row>
    <row r="11" spans="1:12" x14ac:dyDescent="0.35">
      <c r="A11" s="30">
        <v>2</v>
      </c>
      <c r="B11" s="46" t="s">
        <v>135</v>
      </c>
      <c r="C11" s="36" t="s">
        <v>91</v>
      </c>
      <c r="D11" s="1" t="s">
        <v>2</v>
      </c>
      <c r="E11" s="9">
        <v>230281.79</v>
      </c>
      <c r="F11" s="9">
        <v>230281.79</v>
      </c>
      <c r="G11" s="9"/>
      <c r="H11" s="30" t="s">
        <v>127</v>
      </c>
    </row>
    <row r="12" spans="1:12" x14ac:dyDescent="0.35">
      <c r="A12" s="30">
        <v>1</v>
      </c>
      <c r="B12" s="46" t="s">
        <v>135</v>
      </c>
      <c r="C12" s="35" t="s">
        <v>92</v>
      </c>
      <c r="D12" s="2" t="s">
        <v>3</v>
      </c>
      <c r="E12" s="5">
        <v>304293</v>
      </c>
      <c r="F12" s="9">
        <v>304293</v>
      </c>
      <c r="G12" s="9"/>
      <c r="H12" s="30" t="s">
        <v>127</v>
      </c>
      <c r="L12" s="6"/>
    </row>
    <row r="13" spans="1:12" x14ac:dyDescent="0.35">
      <c r="A13" s="30">
        <v>8</v>
      </c>
      <c r="B13" s="46" t="s">
        <v>135</v>
      </c>
      <c r="C13" s="36" t="s">
        <v>93</v>
      </c>
      <c r="D13" s="1" t="s">
        <v>4</v>
      </c>
      <c r="E13" s="9">
        <v>150720.75</v>
      </c>
      <c r="F13" s="9">
        <v>150720.75</v>
      </c>
      <c r="G13" s="9"/>
      <c r="H13" s="30" t="s">
        <v>127</v>
      </c>
      <c r="L13" s="29"/>
    </row>
    <row r="14" spans="1:12" x14ac:dyDescent="0.35">
      <c r="A14" s="30">
        <v>5</v>
      </c>
      <c r="B14" s="46" t="s">
        <v>135</v>
      </c>
      <c r="C14" s="35" t="s">
        <v>94</v>
      </c>
      <c r="D14" s="2" t="s">
        <v>5</v>
      </c>
      <c r="E14" s="5">
        <v>7441689</v>
      </c>
      <c r="F14" s="9">
        <v>6354689.3300000001</v>
      </c>
      <c r="G14" s="31">
        <f>1086000+1000</f>
        <v>1087000</v>
      </c>
      <c r="H14" s="30" t="s">
        <v>127</v>
      </c>
      <c r="L14" s="6"/>
    </row>
    <row r="15" spans="1:12" x14ac:dyDescent="0.35">
      <c r="A15" s="30">
        <v>4</v>
      </c>
      <c r="B15" s="46" t="s">
        <v>135</v>
      </c>
      <c r="C15" s="34" t="s">
        <v>95</v>
      </c>
      <c r="D15" s="1" t="s">
        <v>6</v>
      </c>
      <c r="E15" s="5">
        <f>F15+G15</f>
        <v>10823332.460000001</v>
      </c>
      <c r="F15" s="9">
        <v>8848332.4600000009</v>
      </c>
      <c r="G15" s="31">
        <v>1975000</v>
      </c>
      <c r="H15" s="30" t="s">
        <v>125</v>
      </c>
      <c r="J15" s="22"/>
      <c r="L15" s="7"/>
    </row>
    <row r="16" spans="1:12" x14ac:dyDescent="0.35">
      <c r="A16" s="30">
        <v>2</v>
      </c>
      <c r="B16" s="46" t="s">
        <v>135</v>
      </c>
      <c r="C16" s="34" t="s">
        <v>96</v>
      </c>
      <c r="D16" s="2" t="s">
        <v>7</v>
      </c>
      <c r="E16" s="5">
        <v>1057127</v>
      </c>
      <c r="F16" s="9">
        <v>816126.65</v>
      </c>
      <c r="G16" s="9">
        <v>241000</v>
      </c>
      <c r="H16" s="30" t="s">
        <v>127</v>
      </c>
      <c r="J16" s="22"/>
      <c r="L16" s="7"/>
    </row>
    <row r="17" spans="1:13" x14ac:dyDescent="0.35">
      <c r="A17" s="30">
        <v>3</v>
      </c>
      <c r="B17" s="46" t="s">
        <v>135</v>
      </c>
      <c r="C17" s="34" t="s">
        <v>97</v>
      </c>
      <c r="D17" s="1" t="s">
        <v>8</v>
      </c>
      <c r="E17" s="5">
        <f>F17+G17</f>
        <v>7793166.25</v>
      </c>
      <c r="F17" s="9">
        <v>1932611.2500000002</v>
      </c>
      <c r="G17" s="9">
        <v>5860555</v>
      </c>
      <c r="H17" s="30" t="s">
        <v>128</v>
      </c>
      <c r="J17" s="22"/>
      <c r="L17" s="7"/>
    </row>
    <row r="18" spans="1:13" x14ac:dyDescent="0.35">
      <c r="A18" s="30">
        <v>2</v>
      </c>
      <c r="B18" s="46" t="s">
        <v>135</v>
      </c>
      <c r="C18" s="40" t="s">
        <v>98</v>
      </c>
      <c r="D18" s="2" t="s">
        <v>9</v>
      </c>
      <c r="E18" s="49">
        <f>(22250+964927)/2</f>
        <v>493588.5</v>
      </c>
      <c r="F18" s="49">
        <f>(22250+964927)/2</f>
        <v>493588.5</v>
      </c>
      <c r="G18" s="9"/>
      <c r="H18" s="30" t="s">
        <v>127</v>
      </c>
      <c r="L18" s="7"/>
      <c r="M18" s="7"/>
    </row>
    <row r="19" spans="1:13" x14ac:dyDescent="0.35">
      <c r="A19" s="30">
        <v>1</v>
      </c>
      <c r="B19" s="46" t="s">
        <v>135</v>
      </c>
      <c r="C19" s="45" t="s">
        <v>98</v>
      </c>
      <c r="D19" s="1" t="s">
        <v>10</v>
      </c>
      <c r="E19" s="49">
        <f>(22250+964927)/2</f>
        <v>493588.5</v>
      </c>
      <c r="F19" s="49">
        <f>(22250+964927)/2</f>
        <v>493588.5</v>
      </c>
      <c r="G19" s="9"/>
      <c r="H19" s="30" t="s">
        <v>128</v>
      </c>
      <c r="L19" s="7"/>
      <c r="M19" s="7"/>
    </row>
    <row r="20" spans="1:13" x14ac:dyDescent="0.35">
      <c r="A20" s="30">
        <v>2</v>
      </c>
      <c r="B20" s="46" t="s">
        <v>135</v>
      </c>
      <c r="C20" s="35" t="s">
        <v>123</v>
      </c>
      <c r="D20" s="2" t="s">
        <v>11</v>
      </c>
      <c r="E20" s="9">
        <v>7000</v>
      </c>
      <c r="F20" s="9">
        <v>7000</v>
      </c>
      <c r="G20" s="9"/>
      <c r="H20" s="30" t="s">
        <v>130</v>
      </c>
      <c r="L20" s="23"/>
    </row>
    <row r="21" spans="1:13" x14ac:dyDescent="0.35">
      <c r="A21" s="30">
        <v>4</v>
      </c>
      <c r="B21" s="46" t="s">
        <v>135</v>
      </c>
      <c r="C21" s="34" t="s">
        <v>124</v>
      </c>
      <c r="D21" s="1" t="s">
        <v>12</v>
      </c>
      <c r="E21" s="9">
        <v>4620</v>
      </c>
      <c r="F21" s="9">
        <v>4620</v>
      </c>
      <c r="G21" s="9"/>
      <c r="H21" s="30" t="s">
        <v>129</v>
      </c>
      <c r="L21" s="7"/>
    </row>
    <row r="22" spans="1:13" x14ac:dyDescent="0.35">
      <c r="A22" s="30">
        <v>2</v>
      </c>
      <c r="B22" s="46" t="s">
        <v>135</v>
      </c>
      <c r="C22" s="35" t="s">
        <v>99</v>
      </c>
      <c r="D22" s="2" t="s">
        <v>13</v>
      </c>
      <c r="E22" s="5">
        <v>780770</v>
      </c>
      <c r="F22" s="9">
        <v>405770.23999999999</v>
      </c>
      <c r="G22" s="9">
        <v>375000</v>
      </c>
      <c r="H22" s="30" t="s">
        <v>127</v>
      </c>
    </row>
    <row r="23" spans="1:13" x14ac:dyDescent="0.35">
      <c r="A23" s="30">
        <v>1</v>
      </c>
      <c r="B23" s="46" t="s">
        <v>135</v>
      </c>
      <c r="C23" s="34" t="s">
        <v>100</v>
      </c>
      <c r="D23" s="1" t="s">
        <v>14</v>
      </c>
      <c r="E23" s="5">
        <v>133421.5</v>
      </c>
      <c r="F23" s="9">
        <v>236462.77000000002</v>
      </c>
      <c r="G23" s="9"/>
      <c r="H23" s="30" t="s">
        <v>128</v>
      </c>
    </row>
    <row r="24" spans="1:13" x14ac:dyDescent="0.35">
      <c r="A24" s="30">
        <v>2</v>
      </c>
      <c r="B24" s="46" t="s">
        <v>135</v>
      </c>
      <c r="C24" s="34" t="s">
        <v>100</v>
      </c>
      <c r="D24" s="1" t="s">
        <v>14</v>
      </c>
      <c r="E24" s="5">
        <v>133421.5</v>
      </c>
      <c r="F24" s="9">
        <v>236462.77000000002</v>
      </c>
      <c r="G24" s="9"/>
      <c r="H24" s="30" t="s">
        <v>127</v>
      </c>
    </row>
    <row r="25" spans="1:13" x14ac:dyDescent="0.35">
      <c r="A25" s="30">
        <v>6</v>
      </c>
      <c r="B25" s="46" t="s">
        <v>135</v>
      </c>
      <c r="C25" s="35" t="s">
        <v>101</v>
      </c>
      <c r="D25" s="2" t="s">
        <v>15</v>
      </c>
      <c r="E25" s="5">
        <v>189477</v>
      </c>
      <c r="F25" s="9">
        <v>135270.9</v>
      </c>
      <c r="G25" s="9"/>
      <c r="H25" s="30" t="s">
        <v>129</v>
      </c>
    </row>
    <row r="26" spans="1:13" x14ac:dyDescent="0.35">
      <c r="A26" s="30">
        <v>6</v>
      </c>
      <c r="B26" s="46" t="s">
        <v>135</v>
      </c>
      <c r="C26" s="36" t="s">
        <v>102</v>
      </c>
      <c r="D26" s="1" t="s">
        <v>16</v>
      </c>
      <c r="E26" s="5">
        <v>4498902</v>
      </c>
      <c r="F26" s="9">
        <v>2682901.87</v>
      </c>
      <c r="G26" s="9">
        <v>1816000</v>
      </c>
      <c r="H26" s="30" t="s">
        <v>128</v>
      </c>
    </row>
    <row r="27" spans="1:13" x14ac:dyDescent="0.35">
      <c r="A27" s="30">
        <v>1</v>
      </c>
      <c r="B27" s="46" t="s">
        <v>135</v>
      </c>
      <c r="C27" s="35" t="s">
        <v>120</v>
      </c>
      <c r="D27" s="2" t="s">
        <v>17</v>
      </c>
      <c r="E27" s="5">
        <f>G27+F27</f>
        <v>1026019</v>
      </c>
      <c r="F27" s="9">
        <v>23019</v>
      </c>
      <c r="G27" s="9">
        <v>1003000</v>
      </c>
      <c r="H27" s="30" t="s">
        <v>129</v>
      </c>
    </row>
    <row r="28" spans="1:13" x14ac:dyDescent="0.35">
      <c r="A28" s="30">
        <v>1</v>
      </c>
      <c r="B28" s="46" t="s">
        <v>135</v>
      </c>
      <c r="C28" s="34" t="s">
        <v>103</v>
      </c>
      <c r="D28" s="1" t="s">
        <v>18</v>
      </c>
      <c r="E28" s="9">
        <v>66032.681250000009</v>
      </c>
      <c r="F28" s="9">
        <v>66032.681250000009</v>
      </c>
      <c r="G28" s="9"/>
      <c r="H28" s="30" t="s">
        <v>127</v>
      </c>
    </row>
    <row r="29" spans="1:13" x14ac:dyDescent="0.35">
      <c r="A29" s="30">
        <v>2</v>
      </c>
      <c r="B29" s="46" t="s">
        <v>135</v>
      </c>
      <c r="C29" s="34" t="s">
        <v>103</v>
      </c>
      <c r="D29" s="1" t="s">
        <v>18</v>
      </c>
      <c r="E29" s="9">
        <v>66032.681250000009</v>
      </c>
      <c r="F29" s="9">
        <v>66032.681250000009</v>
      </c>
      <c r="G29" s="9"/>
      <c r="H29" s="30" t="s">
        <v>127</v>
      </c>
    </row>
    <row r="30" spans="1:13" x14ac:dyDescent="0.35">
      <c r="A30" s="30">
        <v>3</v>
      </c>
      <c r="B30" s="46" t="s">
        <v>135</v>
      </c>
      <c r="C30" s="34" t="s">
        <v>103</v>
      </c>
      <c r="D30" s="1" t="s">
        <v>18</v>
      </c>
      <c r="E30" s="9">
        <v>66032.681250000009</v>
      </c>
      <c r="F30" s="9">
        <v>66032.681250000009</v>
      </c>
      <c r="G30" s="9"/>
      <c r="H30" s="30" t="s">
        <v>127</v>
      </c>
    </row>
    <row r="31" spans="1:13" x14ac:dyDescent="0.35">
      <c r="A31" s="30">
        <v>4</v>
      </c>
      <c r="B31" s="46" t="s">
        <v>135</v>
      </c>
      <c r="C31" s="34" t="s">
        <v>103</v>
      </c>
      <c r="D31" s="1" t="s">
        <v>18</v>
      </c>
      <c r="E31" s="9">
        <v>66032.681250000009</v>
      </c>
      <c r="F31" s="9">
        <v>66032.681250000009</v>
      </c>
      <c r="G31" s="9"/>
      <c r="H31" s="30" t="s">
        <v>127</v>
      </c>
    </row>
    <row r="32" spans="1:13" x14ac:dyDescent="0.35">
      <c r="A32" s="30">
        <v>5</v>
      </c>
      <c r="B32" s="46" t="s">
        <v>135</v>
      </c>
      <c r="C32" s="34" t="s">
        <v>103</v>
      </c>
      <c r="D32" s="1" t="s">
        <v>18</v>
      </c>
      <c r="E32" s="9">
        <v>66032.681250000009</v>
      </c>
      <c r="F32" s="9">
        <v>66032.681250000009</v>
      </c>
      <c r="G32" s="9"/>
      <c r="H32" s="30" t="s">
        <v>127</v>
      </c>
    </row>
    <row r="33" spans="1:18" x14ac:dyDescent="0.35">
      <c r="A33" s="30">
        <v>6</v>
      </c>
      <c r="B33" s="46" t="s">
        <v>135</v>
      </c>
      <c r="C33" s="34" t="s">
        <v>103</v>
      </c>
      <c r="D33" s="1" t="s">
        <v>18</v>
      </c>
      <c r="E33" s="9">
        <v>66032.681250000009</v>
      </c>
      <c r="F33" s="9">
        <v>66032.681250000009</v>
      </c>
      <c r="G33" s="9"/>
      <c r="H33" s="30" t="s">
        <v>127</v>
      </c>
    </row>
    <row r="34" spans="1:18" x14ac:dyDescent="0.35">
      <c r="A34" s="30">
        <v>7</v>
      </c>
      <c r="B34" s="46" t="s">
        <v>135</v>
      </c>
      <c r="C34" s="34" t="s">
        <v>103</v>
      </c>
      <c r="D34" s="1" t="s">
        <v>18</v>
      </c>
      <c r="E34" s="9">
        <v>66032.681250000009</v>
      </c>
      <c r="F34" s="9">
        <v>66032.681250000009</v>
      </c>
      <c r="G34" s="9"/>
      <c r="H34" s="30" t="s">
        <v>127</v>
      </c>
    </row>
    <row r="35" spans="1:18" x14ac:dyDescent="0.35">
      <c r="A35" s="30">
        <v>8</v>
      </c>
      <c r="B35" s="46" t="s">
        <v>135</v>
      </c>
      <c r="C35" s="34" t="s">
        <v>103</v>
      </c>
      <c r="D35" s="1" t="s">
        <v>18</v>
      </c>
      <c r="E35" s="9">
        <v>66032.681250000009</v>
      </c>
      <c r="F35" s="9">
        <v>66032.681250000009</v>
      </c>
      <c r="G35" s="9"/>
      <c r="H35" s="30" t="s">
        <v>127</v>
      </c>
    </row>
    <row r="36" spans="1:18" x14ac:dyDescent="0.35">
      <c r="A36" s="30">
        <v>3</v>
      </c>
      <c r="B36" s="46" t="s">
        <v>135</v>
      </c>
      <c r="C36" s="35" t="s">
        <v>104</v>
      </c>
      <c r="D36" s="2" t="s">
        <v>19</v>
      </c>
      <c r="E36" s="5">
        <v>422449</v>
      </c>
      <c r="F36" s="9">
        <v>164139.17000000001</v>
      </c>
      <c r="G36" s="9"/>
      <c r="H36" s="30" t="s">
        <v>125</v>
      </c>
    </row>
    <row r="37" spans="1:18" x14ac:dyDescent="0.35">
      <c r="A37" s="30">
        <v>2</v>
      </c>
      <c r="B37" s="46" t="s">
        <v>135</v>
      </c>
      <c r="C37" s="36" t="s">
        <v>105</v>
      </c>
      <c r="D37" s="1" t="s">
        <v>20</v>
      </c>
      <c r="E37" s="5">
        <v>606897</v>
      </c>
      <c r="F37" s="9">
        <v>605897.30000000005</v>
      </c>
      <c r="G37" s="9">
        <v>1000</v>
      </c>
      <c r="H37" s="30" t="s">
        <v>127</v>
      </c>
    </row>
    <row r="38" spans="1:18" x14ac:dyDescent="0.35">
      <c r="A38" s="30">
        <v>2</v>
      </c>
      <c r="B38" s="46" t="s">
        <v>135</v>
      </c>
      <c r="C38" s="35" t="s">
        <v>106</v>
      </c>
      <c r="D38" s="2" t="s">
        <v>21</v>
      </c>
      <c r="E38" s="5">
        <v>2568325</v>
      </c>
      <c r="F38" s="9">
        <v>1214325.05</v>
      </c>
      <c r="G38" s="9">
        <v>1354000</v>
      </c>
      <c r="H38" s="30" t="s">
        <v>128</v>
      </c>
      <c r="L38" s="6"/>
      <c r="M38" s="25"/>
    </row>
    <row r="39" spans="1:18" x14ac:dyDescent="0.35">
      <c r="A39" s="30">
        <v>1</v>
      </c>
      <c r="B39" s="46" t="s">
        <v>135</v>
      </c>
      <c r="C39" s="34" t="s">
        <v>132</v>
      </c>
      <c r="D39" s="1" t="s">
        <v>22</v>
      </c>
      <c r="E39" s="5">
        <f>F39+G39</f>
        <v>1460220</v>
      </c>
      <c r="F39" s="9">
        <v>311220</v>
      </c>
      <c r="G39" s="9">
        <v>1149000</v>
      </c>
      <c r="H39" s="30" t="s">
        <v>131</v>
      </c>
      <c r="L39" s="6"/>
    </row>
    <row r="40" spans="1:18" x14ac:dyDescent="0.35">
      <c r="A40" s="32">
        <v>1</v>
      </c>
      <c r="B40" s="46" t="s">
        <v>135</v>
      </c>
      <c r="C40" s="35" t="s">
        <v>107</v>
      </c>
      <c r="D40" s="2" t="s">
        <v>23</v>
      </c>
      <c r="E40" s="5">
        <v>35675.75</v>
      </c>
      <c r="F40" s="5">
        <v>35675.75</v>
      </c>
      <c r="G40" s="9"/>
      <c r="H40" s="30" t="s">
        <v>127</v>
      </c>
      <c r="J40" s="26"/>
      <c r="K40" s="26"/>
      <c r="L40" s="27"/>
      <c r="O40" s="26"/>
      <c r="P40" s="26"/>
      <c r="Q40" s="26"/>
      <c r="R40" s="26"/>
    </row>
    <row r="41" spans="1:18" x14ac:dyDescent="0.35">
      <c r="A41" s="32">
        <v>2</v>
      </c>
      <c r="B41" s="46" t="s">
        <v>135</v>
      </c>
      <c r="C41" s="35" t="s">
        <v>107</v>
      </c>
      <c r="D41" s="2" t="s">
        <v>23</v>
      </c>
      <c r="E41" s="5">
        <v>35675.75</v>
      </c>
      <c r="F41" s="5">
        <v>35675.75</v>
      </c>
      <c r="G41" s="9"/>
      <c r="H41" s="30" t="s">
        <v>127</v>
      </c>
      <c r="J41" s="26"/>
      <c r="K41" s="26"/>
      <c r="L41" s="27"/>
      <c r="O41" s="26"/>
      <c r="P41" s="26"/>
      <c r="Q41" s="26"/>
      <c r="R41" s="26"/>
    </row>
    <row r="42" spans="1:18" x14ac:dyDescent="0.35">
      <c r="A42" s="32">
        <v>3</v>
      </c>
      <c r="B42" s="46" t="s">
        <v>135</v>
      </c>
      <c r="C42" s="35" t="s">
        <v>107</v>
      </c>
      <c r="D42" s="2" t="s">
        <v>23</v>
      </c>
      <c r="E42" s="5">
        <v>35675.75</v>
      </c>
      <c r="F42" s="5">
        <v>35675.75</v>
      </c>
      <c r="G42" s="9"/>
      <c r="H42" s="30" t="s">
        <v>127</v>
      </c>
      <c r="J42" s="26"/>
      <c r="K42" s="26"/>
      <c r="L42" s="27"/>
      <c r="O42" s="26"/>
      <c r="P42" s="26"/>
      <c r="Q42" s="26"/>
      <c r="R42" s="26"/>
    </row>
    <row r="43" spans="1:18" x14ac:dyDescent="0.35">
      <c r="A43" s="32">
        <v>7</v>
      </c>
      <c r="B43" s="46" t="s">
        <v>135</v>
      </c>
      <c r="C43" s="35" t="s">
        <v>107</v>
      </c>
      <c r="D43" s="2" t="s">
        <v>23</v>
      </c>
      <c r="E43" s="5">
        <v>35675.75</v>
      </c>
      <c r="F43" s="5">
        <v>35675.75</v>
      </c>
      <c r="G43" s="9"/>
      <c r="H43" s="30" t="s">
        <v>127</v>
      </c>
      <c r="J43" s="26"/>
      <c r="K43" s="26"/>
      <c r="L43" s="27"/>
      <c r="O43" s="26"/>
      <c r="P43" s="26"/>
      <c r="Q43" s="26"/>
      <c r="R43" s="26"/>
    </row>
    <row r="44" spans="1:18" x14ac:dyDescent="0.35">
      <c r="A44" s="32">
        <v>4</v>
      </c>
      <c r="B44" s="46" t="s">
        <v>135</v>
      </c>
      <c r="C44" s="36" t="s">
        <v>108</v>
      </c>
      <c r="D44" s="1" t="s">
        <v>24</v>
      </c>
      <c r="E44" s="5">
        <f>F44+G44</f>
        <v>2085137</v>
      </c>
      <c r="F44" s="31">
        <v>1942137</v>
      </c>
      <c r="G44" s="39">
        <v>143000</v>
      </c>
      <c r="H44" s="30" t="s">
        <v>127</v>
      </c>
      <c r="J44" s="26"/>
      <c r="K44" s="26"/>
      <c r="L44" s="26"/>
      <c r="O44" s="26"/>
      <c r="P44" s="26"/>
      <c r="Q44" s="26"/>
      <c r="R44" s="26"/>
    </row>
    <row r="45" spans="1:18" x14ac:dyDescent="0.35">
      <c r="A45" s="32">
        <v>3</v>
      </c>
      <c r="B45" s="46" t="s">
        <v>135</v>
      </c>
      <c r="C45" s="36" t="s">
        <v>108</v>
      </c>
      <c r="D45" s="1" t="s">
        <v>24</v>
      </c>
      <c r="E45" s="5">
        <f>F45+G45</f>
        <v>2085137</v>
      </c>
      <c r="F45" s="31">
        <v>1942137</v>
      </c>
      <c r="G45" s="9">
        <v>143000</v>
      </c>
      <c r="H45" s="30" t="s">
        <v>127</v>
      </c>
      <c r="J45" s="26"/>
      <c r="K45" s="26"/>
      <c r="L45" s="26"/>
      <c r="O45" s="26"/>
      <c r="P45" s="26"/>
      <c r="Q45" s="26"/>
      <c r="R45" s="26"/>
    </row>
    <row r="46" spans="1:18" x14ac:dyDescent="0.35">
      <c r="A46" s="32">
        <v>2</v>
      </c>
      <c r="B46" s="46" t="s">
        <v>135</v>
      </c>
      <c r="C46" s="35" t="s">
        <v>109</v>
      </c>
      <c r="D46" s="2" t="s">
        <v>25</v>
      </c>
      <c r="E46" s="5">
        <f>F46+G46</f>
        <v>1988605.9</v>
      </c>
      <c r="F46" s="31">
        <v>1907605.9</v>
      </c>
      <c r="G46" s="9">
        <v>81000</v>
      </c>
      <c r="H46" s="30" t="s">
        <v>128</v>
      </c>
      <c r="J46" s="26"/>
      <c r="K46" s="26"/>
      <c r="L46" s="26"/>
      <c r="M46" s="26"/>
      <c r="N46" s="26"/>
      <c r="O46" s="26"/>
      <c r="P46" s="26"/>
      <c r="Q46" s="26"/>
      <c r="R46" s="26"/>
    </row>
    <row r="47" spans="1:18" x14ac:dyDescent="0.35">
      <c r="A47" s="32">
        <v>5</v>
      </c>
      <c r="B47" s="46" t="s">
        <v>135</v>
      </c>
      <c r="C47" s="35" t="s">
        <v>109</v>
      </c>
      <c r="D47" s="2" t="s">
        <v>25</v>
      </c>
      <c r="E47" s="5">
        <f>F47+G47</f>
        <v>1988605.9</v>
      </c>
      <c r="F47" s="31">
        <v>1907605.9</v>
      </c>
      <c r="G47" s="9">
        <v>81000</v>
      </c>
      <c r="H47" s="30" t="s">
        <v>128</v>
      </c>
      <c r="J47" s="26"/>
      <c r="K47" s="26"/>
      <c r="L47" s="27"/>
      <c r="M47" s="26"/>
      <c r="N47" s="26"/>
      <c r="O47" s="26"/>
      <c r="P47" s="26"/>
      <c r="Q47" s="26"/>
      <c r="R47" s="26"/>
    </row>
    <row r="48" spans="1:18" x14ac:dyDescent="0.35">
      <c r="A48" s="30">
        <v>1</v>
      </c>
      <c r="B48" s="46" t="s">
        <v>135</v>
      </c>
      <c r="C48" s="34" t="s">
        <v>110</v>
      </c>
      <c r="D48" s="1" t="s">
        <v>26</v>
      </c>
      <c r="E48" s="24">
        <f>F48+G48</f>
        <v>4126846.9550000001</v>
      </c>
      <c r="F48" s="9">
        <v>1442346.9549999998</v>
      </c>
      <c r="G48" s="5">
        <v>2684500</v>
      </c>
      <c r="H48" s="30" t="s">
        <v>125</v>
      </c>
      <c r="J48" s="26"/>
      <c r="K48" s="26"/>
      <c r="L48" s="28"/>
      <c r="M48" s="8"/>
      <c r="N48" s="8"/>
      <c r="O48" s="26"/>
      <c r="P48" s="26"/>
      <c r="Q48" s="26"/>
      <c r="R48" s="26"/>
    </row>
    <row r="49" spans="1:15" x14ac:dyDescent="0.35">
      <c r="A49" s="30">
        <v>2</v>
      </c>
      <c r="B49" s="46" t="s">
        <v>135</v>
      </c>
      <c r="C49" s="34" t="s">
        <v>110</v>
      </c>
      <c r="D49" s="1" t="s">
        <v>26</v>
      </c>
      <c r="E49" s="9">
        <v>4126846.9550000001</v>
      </c>
      <c r="F49" s="9">
        <v>1442346.9549999998</v>
      </c>
      <c r="G49" s="5">
        <v>2684500</v>
      </c>
      <c r="H49" s="30" t="s">
        <v>125</v>
      </c>
      <c r="N49" s="6"/>
    </row>
    <row r="50" spans="1:15" x14ac:dyDescent="0.35">
      <c r="A50" s="30">
        <v>3</v>
      </c>
      <c r="B50" s="47">
        <v>2</v>
      </c>
      <c r="C50" s="37" t="s">
        <v>56</v>
      </c>
      <c r="D50" s="10" t="s">
        <v>27</v>
      </c>
      <c r="E50" s="3">
        <f>F50+G50</f>
        <v>7287250</v>
      </c>
      <c r="F50" s="3">
        <v>7000000</v>
      </c>
      <c r="G50" s="33">
        <v>287250</v>
      </c>
      <c r="H50" s="12"/>
      <c r="I50" s="7"/>
      <c r="N50" s="6"/>
    </row>
    <row r="51" spans="1:15" x14ac:dyDescent="0.35">
      <c r="A51" s="30">
        <v>3</v>
      </c>
      <c r="B51" s="47">
        <v>2</v>
      </c>
      <c r="C51" s="37" t="s">
        <v>57</v>
      </c>
      <c r="D51" s="11" t="s">
        <v>46</v>
      </c>
      <c r="E51" s="3">
        <v>3000000</v>
      </c>
      <c r="F51" s="3">
        <v>3000000</v>
      </c>
      <c r="G51" s="33"/>
      <c r="H51" s="12"/>
      <c r="I51" s="7"/>
      <c r="N51" s="25"/>
    </row>
    <row r="52" spans="1:15" x14ac:dyDescent="0.35">
      <c r="A52" s="30">
        <v>3</v>
      </c>
      <c r="B52" s="47">
        <v>2</v>
      </c>
      <c r="C52" s="37" t="s">
        <v>58</v>
      </c>
      <c r="D52" s="10" t="s">
        <v>47</v>
      </c>
      <c r="E52" s="3">
        <f>F52+G52</f>
        <v>7169480</v>
      </c>
      <c r="F52" s="3">
        <v>7000000</v>
      </c>
      <c r="G52" s="33">
        <v>169480</v>
      </c>
      <c r="H52" s="12"/>
      <c r="I52" s="7"/>
    </row>
    <row r="53" spans="1:15" x14ac:dyDescent="0.35">
      <c r="A53" s="30">
        <v>7</v>
      </c>
      <c r="B53" s="47">
        <v>2</v>
      </c>
      <c r="C53" s="37" t="s">
        <v>59</v>
      </c>
      <c r="D53" s="11" t="s">
        <v>117</v>
      </c>
      <c r="E53" s="3">
        <v>450000</v>
      </c>
      <c r="F53" s="3">
        <v>450000</v>
      </c>
      <c r="G53" s="33"/>
      <c r="H53" s="12"/>
      <c r="I53" s="7"/>
      <c r="O53" s="25"/>
    </row>
    <row r="54" spans="1:15" x14ac:dyDescent="0.35">
      <c r="A54" s="30">
        <v>3</v>
      </c>
      <c r="B54" s="47">
        <v>2</v>
      </c>
      <c r="C54" s="37" t="s">
        <v>59</v>
      </c>
      <c r="D54" s="11" t="s">
        <v>118</v>
      </c>
      <c r="E54" s="3">
        <v>450000</v>
      </c>
      <c r="F54" s="3">
        <v>450000</v>
      </c>
      <c r="G54" s="33"/>
      <c r="H54" s="12"/>
      <c r="I54" s="7"/>
    </row>
    <row r="55" spans="1:15" x14ac:dyDescent="0.35">
      <c r="A55" s="30">
        <v>2</v>
      </c>
      <c r="B55" s="47">
        <v>2</v>
      </c>
      <c r="C55" s="37" t="s">
        <v>59</v>
      </c>
      <c r="D55" s="11" t="s">
        <v>119</v>
      </c>
      <c r="E55" s="3">
        <v>450000</v>
      </c>
      <c r="F55" s="3">
        <v>450000</v>
      </c>
      <c r="G55" s="33"/>
      <c r="H55" s="12"/>
      <c r="I55" s="22"/>
    </row>
    <row r="56" spans="1:15" x14ac:dyDescent="0.35">
      <c r="A56" s="30">
        <v>1</v>
      </c>
      <c r="B56" s="47">
        <v>2</v>
      </c>
      <c r="C56" s="37" t="s">
        <v>60</v>
      </c>
      <c r="D56" s="10" t="s">
        <v>28</v>
      </c>
      <c r="E56" s="3">
        <v>50000</v>
      </c>
      <c r="F56" s="3">
        <v>50000</v>
      </c>
      <c r="G56" s="33"/>
      <c r="H56" s="12"/>
      <c r="I56" s="23"/>
      <c r="J56" s="23"/>
    </row>
    <row r="57" spans="1:15" x14ac:dyDescent="0.35">
      <c r="A57" s="30">
        <v>2</v>
      </c>
      <c r="B57" s="47">
        <v>2</v>
      </c>
      <c r="C57" s="37" t="s">
        <v>60</v>
      </c>
      <c r="D57" s="10" t="s">
        <v>28</v>
      </c>
      <c r="E57" s="3">
        <v>50000</v>
      </c>
      <c r="F57" s="3">
        <v>50000</v>
      </c>
      <c r="G57" s="33"/>
      <c r="H57" s="12"/>
      <c r="I57" s="23"/>
      <c r="J57" s="23"/>
    </row>
    <row r="58" spans="1:15" x14ac:dyDescent="0.35">
      <c r="A58" s="30">
        <v>3</v>
      </c>
      <c r="B58" s="47">
        <v>2</v>
      </c>
      <c r="C58" s="37" t="s">
        <v>60</v>
      </c>
      <c r="D58" s="10" t="s">
        <v>28</v>
      </c>
      <c r="E58" s="3">
        <v>50000</v>
      </c>
      <c r="F58" s="3">
        <v>50000</v>
      </c>
      <c r="G58" s="33"/>
      <c r="H58" s="12"/>
      <c r="I58" s="23"/>
      <c r="J58" s="23"/>
    </row>
    <row r="59" spans="1:15" x14ac:dyDescent="0.35">
      <c r="A59" s="30">
        <v>4</v>
      </c>
      <c r="B59" s="47">
        <v>2</v>
      </c>
      <c r="C59" s="37" t="s">
        <v>60</v>
      </c>
      <c r="D59" s="10" t="s">
        <v>28</v>
      </c>
      <c r="E59" s="3">
        <v>50000</v>
      </c>
      <c r="F59" s="3">
        <v>50000</v>
      </c>
      <c r="G59" s="33"/>
      <c r="H59" s="12"/>
      <c r="I59" s="23"/>
      <c r="J59" s="23"/>
    </row>
    <row r="60" spans="1:15" x14ac:dyDescent="0.35">
      <c r="A60" s="30">
        <v>5</v>
      </c>
      <c r="B60" s="47">
        <v>2</v>
      </c>
      <c r="C60" s="37" t="s">
        <v>60</v>
      </c>
      <c r="D60" s="10" t="s">
        <v>28</v>
      </c>
      <c r="E60" s="3">
        <v>50000</v>
      </c>
      <c r="F60" s="3">
        <v>50000</v>
      </c>
      <c r="G60" s="33"/>
      <c r="H60" s="12"/>
      <c r="I60" s="23"/>
      <c r="J60" s="23"/>
    </row>
    <row r="61" spans="1:15" x14ac:dyDescent="0.35">
      <c r="A61" s="30">
        <v>6</v>
      </c>
      <c r="B61" s="47">
        <v>2</v>
      </c>
      <c r="C61" s="37" t="s">
        <v>60</v>
      </c>
      <c r="D61" s="10" t="s">
        <v>28</v>
      </c>
      <c r="E61" s="3">
        <v>50000</v>
      </c>
      <c r="F61" s="3">
        <v>50000</v>
      </c>
      <c r="G61" s="33"/>
      <c r="H61" s="12"/>
      <c r="I61" s="23"/>
      <c r="J61" s="23"/>
    </row>
    <row r="62" spans="1:15" x14ac:dyDescent="0.35">
      <c r="A62" s="30">
        <v>7</v>
      </c>
      <c r="B62" s="47">
        <v>2</v>
      </c>
      <c r="C62" s="37" t="s">
        <v>60</v>
      </c>
      <c r="D62" s="10" t="s">
        <v>28</v>
      </c>
      <c r="E62" s="3">
        <v>50000</v>
      </c>
      <c r="F62" s="3">
        <v>50000</v>
      </c>
      <c r="G62" s="33"/>
      <c r="H62" s="12"/>
      <c r="I62" s="23"/>
      <c r="J62" s="23"/>
    </row>
    <row r="63" spans="1:15" x14ac:dyDescent="0.35">
      <c r="A63" s="30">
        <v>8</v>
      </c>
      <c r="B63" s="47">
        <v>2</v>
      </c>
      <c r="C63" s="37" t="s">
        <v>60</v>
      </c>
      <c r="D63" s="10" t="s">
        <v>28</v>
      </c>
      <c r="E63" s="3">
        <v>50000</v>
      </c>
      <c r="F63" s="3">
        <v>50000</v>
      </c>
      <c r="G63" s="33"/>
      <c r="H63" s="12"/>
      <c r="I63" s="23"/>
      <c r="J63" s="23"/>
    </row>
    <row r="64" spans="1:15" x14ac:dyDescent="0.35">
      <c r="A64" s="30">
        <v>8</v>
      </c>
      <c r="B64" s="47">
        <v>2</v>
      </c>
      <c r="C64" s="37" t="s">
        <v>61</v>
      </c>
      <c r="D64" s="11" t="s">
        <v>48</v>
      </c>
      <c r="E64" s="3">
        <v>7000000</v>
      </c>
      <c r="F64" s="3">
        <v>7000000</v>
      </c>
      <c r="G64" s="33"/>
      <c r="H64" s="12"/>
    </row>
    <row r="65" spans="1:13" x14ac:dyDescent="0.35">
      <c r="A65" s="30">
        <v>1</v>
      </c>
      <c r="B65" s="47">
        <v>2</v>
      </c>
      <c r="C65" s="37" t="s">
        <v>62</v>
      </c>
      <c r="D65" s="10" t="s">
        <v>49</v>
      </c>
      <c r="E65" s="3">
        <f>F65+G65</f>
        <v>3025000</v>
      </c>
      <c r="F65" s="3">
        <v>2900000</v>
      </c>
      <c r="G65" s="33">
        <v>125000</v>
      </c>
      <c r="H65" s="12"/>
    </row>
    <row r="66" spans="1:13" x14ac:dyDescent="0.35">
      <c r="A66" s="30">
        <v>1</v>
      </c>
      <c r="B66" s="47">
        <v>2</v>
      </c>
      <c r="C66" s="37" t="s">
        <v>63</v>
      </c>
      <c r="D66" s="11" t="s">
        <v>50</v>
      </c>
      <c r="E66" s="3">
        <v>450000</v>
      </c>
      <c r="F66" s="3">
        <v>450000</v>
      </c>
      <c r="G66" s="33"/>
      <c r="H66" s="12"/>
      <c r="M66" s="6"/>
    </row>
    <row r="67" spans="1:13" x14ac:dyDescent="0.35">
      <c r="A67" s="30">
        <v>1</v>
      </c>
      <c r="B67" s="47">
        <v>2</v>
      </c>
      <c r="C67" s="37" t="s">
        <v>64</v>
      </c>
      <c r="D67" s="10" t="s">
        <v>29</v>
      </c>
      <c r="E67" s="3">
        <f>500000+700000</f>
        <v>1200000</v>
      </c>
      <c r="F67" s="3">
        <f>500000+700000</f>
        <v>1200000</v>
      </c>
      <c r="G67" s="33"/>
      <c r="H67" s="12"/>
    </row>
    <row r="68" spans="1:13" x14ac:dyDescent="0.35">
      <c r="A68" s="30">
        <v>1</v>
      </c>
      <c r="B68" s="47">
        <v>2</v>
      </c>
      <c r="C68" s="37" t="s">
        <v>65</v>
      </c>
      <c r="D68" s="11" t="s">
        <v>51</v>
      </c>
      <c r="E68" s="3">
        <v>1103500</v>
      </c>
      <c r="F68" s="3">
        <v>500000</v>
      </c>
      <c r="G68" s="33">
        <f>603500+300000</f>
        <v>903500</v>
      </c>
      <c r="H68" s="12"/>
      <c r="I68" s="41"/>
      <c r="J68" s="41"/>
      <c r="K68" s="20"/>
      <c r="L68" s="20"/>
    </row>
    <row r="69" spans="1:13" x14ac:dyDescent="0.35">
      <c r="A69" s="30">
        <v>5</v>
      </c>
      <c r="B69" s="47">
        <v>2</v>
      </c>
      <c r="C69" s="37" t="s">
        <v>66</v>
      </c>
      <c r="D69" s="10" t="s">
        <v>52</v>
      </c>
      <c r="E69" s="3">
        <f>F69+G69</f>
        <v>1732732.41</v>
      </c>
      <c r="F69" s="3">
        <v>400000</v>
      </c>
      <c r="G69" s="33">
        <v>1332732.4099999999</v>
      </c>
      <c r="H69" s="12"/>
    </row>
    <row r="70" spans="1:13" x14ac:dyDescent="0.35">
      <c r="A70" s="30">
        <v>3</v>
      </c>
      <c r="B70" s="47">
        <v>2</v>
      </c>
      <c r="C70" s="43" t="s">
        <v>104</v>
      </c>
      <c r="D70" s="11" t="s">
        <v>30</v>
      </c>
      <c r="E70" s="3">
        <f>F70+G70</f>
        <v>2617557</v>
      </c>
      <c r="F70" s="3">
        <f>700000+260871</f>
        <v>960871</v>
      </c>
      <c r="G70" s="42">
        <f>1645078+11608</f>
        <v>1656686</v>
      </c>
      <c r="H70" s="12"/>
      <c r="I70" s="41"/>
    </row>
    <row r="71" spans="1:13" x14ac:dyDescent="0.35">
      <c r="A71" s="30">
        <v>2</v>
      </c>
      <c r="B71" s="47">
        <v>2</v>
      </c>
      <c r="C71" s="37" t="s">
        <v>67</v>
      </c>
      <c r="D71" s="10" t="s">
        <v>31</v>
      </c>
      <c r="E71" s="3">
        <f>F71+G71</f>
        <v>524432</v>
      </c>
      <c r="F71" s="3">
        <v>500000</v>
      </c>
      <c r="G71" s="33">
        <v>24432</v>
      </c>
      <c r="H71" s="12"/>
    </row>
    <row r="72" spans="1:13" x14ac:dyDescent="0.35">
      <c r="A72" s="30">
        <v>4</v>
      </c>
      <c r="B72" s="47">
        <v>2</v>
      </c>
      <c r="C72" s="44" t="s">
        <v>68</v>
      </c>
      <c r="D72" s="13" t="s">
        <v>32</v>
      </c>
      <c r="E72" s="3">
        <f>F72+G72</f>
        <v>891666</v>
      </c>
      <c r="F72" s="3">
        <v>300000</v>
      </c>
      <c r="G72" s="33">
        <v>591666</v>
      </c>
      <c r="H72" s="12"/>
    </row>
    <row r="73" spans="1:13" x14ac:dyDescent="0.35">
      <c r="A73" s="30">
        <v>5</v>
      </c>
      <c r="B73" s="47">
        <v>2</v>
      </c>
      <c r="C73" s="44" t="s">
        <v>69</v>
      </c>
      <c r="D73" s="14" t="s">
        <v>33</v>
      </c>
      <c r="E73" s="3">
        <v>350000</v>
      </c>
      <c r="F73" s="3">
        <v>350000</v>
      </c>
      <c r="G73" s="33">
        <v>88274.89</v>
      </c>
      <c r="H73" s="12"/>
    </row>
    <row r="74" spans="1:13" x14ac:dyDescent="0.35">
      <c r="A74" s="30">
        <v>1</v>
      </c>
      <c r="B74" s="47">
        <v>2</v>
      </c>
      <c r="C74" s="44" t="s">
        <v>70</v>
      </c>
      <c r="D74" s="13" t="s">
        <v>34</v>
      </c>
      <c r="E74" s="3">
        <v>600000</v>
      </c>
      <c r="F74" s="3">
        <v>600000</v>
      </c>
      <c r="G74" s="33">
        <v>750000</v>
      </c>
      <c r="H74" s="12"/>
    </row>
    <row r="75" spans="1:13" x14ac:dyDescent="0.35">
      <c r="A75" s="30">
        <v>2</v>
      </c>
      <c r="B75" s="47">
        <v>2</v>
      </c>
      <c r="C75" s="44" t="s">
        <v>70</v>
      </c>
      <c r="D75" s="13" t="s">
        <v>34</v>
      </c>
      <c r="E75" s="3">
        <v>600000</v>
      </c>
      <c r="F75" s="3">
        <v>600000</v>
      </c>
      <c r="G75" s="33">
        <v>750000</v>
      </c>
      <c r="H75" s="12"/>
    </row>
    <row r="76" spans="1:13" x14ac:dyDescent="0.35">
      <c r="A76" s="30">
        <v>1</v>
      </c>
      <c r="B76" s="47">
        <v>2</v>
      </c>
      <c r="C76" s="44" t="s">
        <v>71</v>
      </c>
      <c r="D76" s="14" t="s">
        <v>35</v>
      </c>
      <c r="E76" s="3">
        <v>500000</v>
      </c>
      <c r="F76" s="3">
        <v>500000</v>
      </c>
      <c r="G76" s="33"/>
      <c r="H76" s="12"/>
    </row>
    <row r="77" spans="1:13" x14ac:dyDescent="0.35">
      <c r="A77" s="30">
        <v>1</v>
      </c>
      <c r="B77" s="47">
        <v>2</v>
      </c>
      <c r="C77" s="44" t="s">
        <v>72</v>
      </c>
      <c r="D77" s="13" t="s">
        <v>36</v>
      </c>
      <c r="E77" s="3">
        <v>400000</v>
      </c>
      <c r="F77" s="3">
        <v>400000</v>
      </c>
      <c r="G77" s="33"/>
      <c r="H77" s="12"/>
    </row>
    <row r="78" spans="1:13" ht="17.25" customHeight="1" x14ac:dyDescent="0.35">
      <c r="A78" s="30">
        <v>1</v>
      </c>
      <c r="B78" s="47">
        <v>2</v>
      </c>
      <c r="C78" s="44" t="s">
        <v>73</v>
      </c>
      <c r="D78" s="15" t="s">
        <v>37</v>
      </c>
      <c r="E78" s="3">
        <v>350000</v>
      </c>
      <c r="F78" s="3">
        <v>350000</v>
      </c>
      <c r="G78" s="33"/>
      <c r="H78" s="12"/>
    </row>
    <row r="79" spans="1:13" x14ac:dyDescent="0.35">
      <c r="A79" s="32">
        <v>1</v>
      </c>
      <c r="B79" s="47">
        <v>2</v>
      </c>
      <c r="C79" s="44" t="s">
        <v>74</v>
      </c>
      <c r="D79" s="16" t="s">
        <v>38</v>
      </c>
      <c r="E79" s="3">
        <v>843750</v>
      </c>
      <c r="F79" s="3">
        <v>843750</v>
      </c>
      <c r="G79" s="33"/>
      <c r="H79" s="12"/>
    </row>
    <row r="80" spans="1:13" x14ac:dyDescent="0.35">
      <c r="A80" s="32">
        <v>2</v>
      </c>
      <c r="B80" s="47">
        <v>2</v>
      </c>
      <c r="C80" s="44" t="s">
        <v>74</v>
      </c>
      <c r="D80" s="16" t="s">
        <v>38</v>
      </c>
      <c r="E80" s="3">
        <v>843750</v>
      </c>
      <c r="F80" s="3">
        <v>843750</v>
      </c>
      <c r="G80" s="33"/>
      <c r="H80" s="12"/>
    </row>
    <row r="81" spans="1:8" x14ac:dyDescent="0.35">
      <c r="A81" s="32">
        <v>3</v>
      </c>
      <c r="B81" s="47">
        <v>2</v>
      </c>
      <c r="C81" s="44" t="s">
        <v>74</v>
      </c>
      <c r="D81" s="16" t="s">
        <v>38</v>
      </c>
      <c r="E81" s="3">
        <v>843750</v>
      </c>
      <c r="F81" s="3">
        <v>843750</v>
      </c>
      <c r="G81" s="33"/>
      <c r="H81" s="12"/>
    </row>
    <row r="82" spans="1:8" x14ac:dyDescent="0.35">
      <c r="A82" s="32">
        <v>4</v>
      </c>
      <c r="B82" s="47">
        <v>2</v>
      </c>
      <c r="C82" s="44" t="s">
        <v>74</v>
      </c>
      <c r="D82" s="16" t="s">
        <v>38</v>
      </c>
      <c r="E82" s="3">
        <v>843750</v>
      </c>
      <c r="F82" s="3">
        <v>843750</v>
      </c>
      <c r="G82" s="33"/>
      <c r="H82" s="12"/>
    </row>
    <row r="83" spans="1:8" x14ac:dyDescent="0.35">
      <c r="A83" s="32">
        <v>5</v>
      </c>
      <c r="B83" s="47">
        <v>2</v>
      </c>
      <c r="C83" s="44" t="s">
        <v>74</v>
      </c>
      <c r="D83" s="16" t="s">
        <v>38</v>
      </c>
      <c r="E83" s="3">
        <v>843750</v>
      </c>
      <c r="F83" s="3">
        <v>843750</v>
      </c>
      <c r="G83" s="33"/>
      <c r="H83" s="12"/>
    </row>
    <row r="84" spans="1:8" x14ac:dyDescent="0.35">
      <c r="A84" s="32">
        <v>6</v>
      </c>
      <c r="B84" s="47">
        <v>2</v>
      </c>
      <c r="C84" s="44" t="s">
        <v>74</v>
      </c>
      <c r="D84" s="16" t="s">
        <v>38</v>
      </c>
      <c r="E84" s="3">
        <v>843750</v>
      </c>
      <c r="F84" s="3">
        <v>843750</v>
      </c>
      <c r="G84" s="33"/>
      <c r="H84" s="12"/>
    </row>
    <row r="85" spans="1:8" x14ac:dyDescent="0.35">
      <c r="A85" s="32">
        <v>7</v>
      </c>
      <c r="B85" s="47">
        <v>2</v>
      </c>
      <c r="C85" s="44" t="s">
        <v>74</v>
      </c>
      <c r="D85" s="16" t="s">
        <v>38</v>
      </c>
      <c r="E85" s="3">
        <v>843750</v>
      </c>
      <c r="F85" s="3">
        <v>843750</v>
      </c>
      <c r="G85" s="33"/>
      <c r="H85" s="12"/>
    </row>
    <row r="86" spans="1:8" x14ac:dyDescent="0.35">
      <c r="A86" s="32">
        <v>8</v>
      </c>
      <c r="B86" s="47">
        <v>2</v>
      </c>
      <c r="C86" s="44" t="s">
        <v>74</v>
      </c>
      <c r="D86" s="16" t="s">
        <v>38</v>
      </c>
      <c r="E86" s="3">
        <v>843750</v>
      </c>
      <c r="F86" s="3">
        <v>843750</v>
      </c>
      <c r="G86" s="33"/>
      <c r="H86" s="12"/>
    </row>
    <row r="87" spans="1:8" x14ac:dyDescent="0.35">
      <c r="A87" s="32">
        <v>1</v>
      </c>
      <c r="B87" s="47">
        <v>2</v>
      </c>
      <c r="C87" s="44" t="s">
        <v>75</v>
      </c>
      <c r="D87" s="11" t="s">
        <v>53</v>
      </c>
      <c r="E87" s="3">
        <v>18750</v>
      </c>
      <c r="F87" s="3">
        <v>18750</v>
      </c>
      <c r="G87" s="33"/>
      <c r="H87" s="12"/>
    </row>
    <row r="88" spans="1:8" x14ac:dyDescent="0.35">
      <c r="A88" s="32">
        <v>2</v>
      </c>
      <c r="B88" s="47">
        <v>2</v>
      </c>
      <c r="C88" s="44" t="s">
        <v>75</v>
      </c>
      <c r="D88" s="11" t="s">
        <v>53</v>
      </c>
      <c r="E88" s="3">
        <v>18750</v>
      </c>
      <c r="F88" s="3">
        <v>18750</v>
      </c>
      <c r="G88" s="33"/>
      <c r="H88" s="12"/>
    </row>
    <row r="89" spans="1:8" x14ac:dyDescent="0.35">
      <c r="A89" s="32">
        <v>3</v>
      </c>
      <c r="B89" s="47">
        <v>2</v>
      </c>
      <c r="C89" s="44" t="s">
        <v>75</v>
      </c>
      <c r="D89" s="11" t="s">
        <v>53</v>
      </c>
      <c r="E89" s="3">
        <v>18750</v>
      </c>
      <c r="F89" s="3">
        <v>18750</v>
      </c>
      <c r="G89" s="33"/>
      <c r="H89" s="12"/>
    </row>
    <row r="90" spans="1:8" x14ac:dyDescent="0.35">
      <c r="A90" s="32">
        <v>4</v>
      </c>
      <c r="B90" s="47">
        <v>2</v>
      </c>
      <c r="C90" s="44" t="s">
        <v>75</v>
      </c>
      <c r="D90" s="11" t="s">
        <v>53</v>
      </c>
      <c r="E90" s="3">
        <v>18750</v>
      </c>
      <c r="F90" s="3">
        <v>18750</v>
      </c>
      <c r="G90" s="33"/>
      <c r="H90" s="12"/>
    </row>
    <row r="91" spans="1:8" x14ac:dyDescent="0.35">
      <c r="A91" s="32">
        <v>5</v>
      </c>
      <c r="B91" s="47">
        <v>2</v>
      </c>
      <c r="C91" s="44" t="s">
        <v>75</v>
      </c>
      <c r="D91" s="11" t="s">
        <v>53</v>
      </c>
      <c r="E91" s="3">
        <v>18750</v>
      </c>
      <c r="F91" s="3">
        <v>18750</v>
      </c>
      <c r="G91" s="33"/>
      <c r="H91" s="12"/>
    </row>
    <row r="92" spans="1:8" x14ac:dyDescent="0.35">
      <c r="A92" s="32">
        <v>6</v>
      </c>
      <c r="B92" s="47">
        <v>2</v>
      </c>
      <c r="C92" s="44" t="s">
        <v>75</v>
      </c>
      <c r="D92" s="11" t="s">
        <v>53</v>
      </c>
      <c r="E92" s="3">
        <v>18750</v>
      </c>
      <c r="F92" s="3">
        <v>18750</v>
      </c>
      <c r="G92" s="33"/>
      <c r="H92" s="12"/>
    </row>
    <row r="93" spans="1:8" x14ac:dyDescent="0.35">
      <c r="A93" s="32">
        <v>7</v>
      </c>
      <c r="B93" s="47">
        <v>2</v>
      </c>
      <c r="C93" s="44" t="s">
        <v>75</v>
      </c>
      <c r="D93" s="11" t="s">
        <v>53</v>
      </c>
      <c r="E93" s="3">
        <v>18750</v>
      </c>
      <c r="F93" s="3">
        <v>18750</v>
      </c>
      <c r="G93" s="33"/>
      <c r="H93" s="12"/>
    </row>
    <row r="94" spans="1:8" x14ac:dyDescent="0.35">
      <c r="A94" s="30">
        <v>8</v>
      </c>
      <c r="B94" s="47">
        <v>2</v>
      </c>
      <c r="C94" s="44" t="s">
        <v>75</v>
      </c>
      <c r="D94" s="11" t="s">
        <v>53</v>
      </c>
      <c r="E94" s="3">
        <v>18750</v>
      </c>
      <c r="F94" s="3">
        <v>18750</v>
      </c>
      <c r="G94" s="12"/>
      <c r="H94" s="12"/>
    </row>
    <row r="95" spans="1:8" x14ac:dyDescent="0.35">
      <c r="A95" s="32">
        <v>1</v>
      </c>
      <c r="B95" s="47">
        <v>2</v>
      </c>
      <c r="C95" s="44" t="s">
        <v>76</v>
      </c>
      <c r="D95" s="10" t="s">
        <v>54</v>
      </c>
      <c r="E95" s="3">
        <v>248125</v>
      </c>
      <c r="F95" s="3">
        <v>231250</v>
      </c>
      <c r="G95" s="33">
        <v>16875</v>
      </c>
      <c r="H95" s="12"/>
    </row>
    <row r="96" spans="1:8" x14ac:dyDescent="0.35">
      <c r="A96" s="32">
        <v>2</v>
      </c>
      <c r="B96" s="47">
        <v>2</v>
      </c>
      <c r="C96" s="44" t="s">
        <v>76</v>
      </c>
      <c r="D96" s="10" t="s">
        <v>54</v>
      </c>
      <c r="E96" s="3">
        <v>248125</v>
      </c>
      <c r="F96" s="3">
        <v>231250</v>
      </c>
      <c r="G96" s="33">
        <v>16875</v>
      </c>
      <c r="H96" s="12"/>
    </row>
    <row r="97" spans="1:11" x14ac:dyDescent="0.35">
      <c r="A97" s="32">
        <v>3</v>
      </c>
      <c r="B97" s="47">
        <v>2</v>
      </c>
      <c r="C97" s="44" t="s">
        <v>76</v>
      </c>
      <c r="D97" s="10" t="s">
        <v>54</v>
      </c>
      <c r="E97" s="3">
        <v>248125</v>
      </c>
      <c r="F97" s="3">
        <v>231250</v>
      </c>
      <c r="G97" s="33">
        <v>16875</v>
      </c>
      <c r="H97" s="12"/>
    </row>
    <row r="98" spans="1:11" x14ac:dyDescent="0.35">
      <c r="A98" s="32">
        <v>4</v>
      </c>
      <c r="B98" s="47">
        <v>2</v>
      </c>
      <c r="C98" s="44" t="s">
        <v>76</v>
      </c>
      <c r="D98" s="10" t="s">
        <v>54</v>
      </c>
      <c r="E98" s="3">
        <v>248125</v>
      </c>
      <c r="F98" s="3">
        <v>231250</v>
      </c>
      <c r="G98" s="33">
        <v>16875</v>
      </c>
      <c r="H98" s="12"/>
    </row>
    <row r="99" spans="1:11" x14ac:dyDescent="0.35">
      <c r="A99" s="32">
        <v>5</v>
      </c>
      <c r="B99" s="47">
        <v>2</v>
      </c>
      <c r="C99" s="44" t="s">
        <v>76</v>
      </c>
      <c r="D99" s="10" t="s">
        <v>54</v>
      </c>
      <c r="E99" s="3">
        <v>248125</v>
      </c>
      <c r="F99" s="3">
        <v>231250</v>
      </c>
      <c r="G99" s="33">
        <v>16875</v>
      </c>
      <c r="H99" s="12"/>
    </row>
    <row r="100" spans="1:11" x14ac:dyDescent="0.35">
      <c r="A100" s="32">
        <v>6</v>
      </c>
      <c r="B100" s="47">
        <v>2</v>
      </c>
      <c r="C100" s="44" t="s">
        <v>76</v>
      </c>
      <c r="D100" s="10" t="s">
        <v>54</v>
      </c>
      <c r="E100" s="3">
        <v>248125</v>
      </c>
      <c r="F100" s="3">
        <v>231250</v>
      </c>
      <c r="G100" s="33">
        <v>16875</v>
      </c>
      <c r="H100" s="12"/>
    </row>
    <row r="101" spans="1:11" x14ac:dyDescent="0.35">
      <c r="A101" s="32">
        <v>7</v>
      </c>
      <c r="B101" s="47">
        <v>2</v>
      </c>
      <c r="C101" s="44" t="s">
        <v>76</v>
      </c>
      <c r="D101" s="10" t="s">
        <v>54</v>
      </c>
      <c r="E101" s="3">
        <v>248125</v>
      </c>
      <c r="F101" s="3">
        <v>231250</v>
      </c>
      <c r="G101" s="33">
        <v>16875</v>
      </c>
      <c r="H101" s="12"/>
    </row>
    <row r="102" spans="1:11" x14ac:dyDescent="0.35">
      <c r="A102" s="32">
        <v>8</v>
      </c>
      <c r="B102" s="47">
        <v>2</v>
      </c>
      <c r="C102" s="44" t="s">
        <v>76</v>
      </c>
      <c r="D102" s="10" t="s">
        <v>54</v>
      </c>
      <c r="E102" s="3">
        <v>248125</v>
      </c>
      <c r="F102" s="3">
        <v>231250</v>
      </c>
      <c r="G102" s="33">
        <v>16875</v>
      </c>
      <c r="H102" s="12"/>
    </row>
    <row r="103" spans="1:11" x14ac:dyDescent="0.35">
      <c r="A103" s="32">
        <v>5</v>
      </c>
      <c r="B103" s="47">
        <v>2</v>
      </c>
      <c r="C103" s="44" t="s">
        <v>77</v>
      </c>
      <c r="D103" s="11" t="s">
        <v>55</v>
      </c>
      <c r="E103" s="24">
        <f>G103+F103</f>
        <v>116631.66666666666</v>
      </c>
      <c r="F103" s="3">
        <v>66666</v>
      </c>
      <c r="G103" s="33">
        <v>49965.666666666664</v>
      </c>
      <c r="H103" s="12"/>
    </row>
    <row r="104" spans="1:11" x14ac:dyDescent="0.35">
      <c r="A104" s="32">
        <v>6</v>
      </c>
      <c r="B104" s="47">
        <v>2</v>
      </c>
      <c r="C104" s="44" t="s">
        <v>77</v>
      </c>
      <c r="D104" s="11" t="s">
        <v>55</v>
      </c>
      <c r="E104" s="24">
        <f t="shared" ref="E104:E105" si="0">G104+F104</f>
        <v>116631.66666666666</v>
      </c>
      <c r="F104" s="3">
        <v>66666</v>
      </c>
      <c r="G104" s="33">
        <v>49965.666666666664</v>
      </c>
      <c r="H104" s="12"/>
    </row>
    <row r="105" spans="1:11" x14ac:dyDescent="0.35">
      <c r="A105" s="32">
        <v>8</v>
      </c>
      <c r="B105" s="47">
        <v>2</v>
      </c>
      <c r="C105" s="44" t="s">
        <v>77</v>
      </c>
      <c r="D105" s="11" t="s">
        <v>55</v>
      </c>
      <c r="E105" s="24">
        <f t="shared" si="0"/>
        <v>116633.66666666666</v>
      </c>
      <c r="F105" s="3">
        <v>66668</v>
      </c>
      <c r="G105" s="33">
        <v>49965.666666666664</v>
      </c>
      <c r="H105" s="12"/>
    </row>
    <row r="106" spans="1:11" x14ac:dyDescent="0.35">
      <c r="A106" s="32">
        <v>4</v>
      </c>
      <c r="B106" s="47">
        <v>2</v>
      </c>
      <c r="C106" s="44" t="s">
        <v>78</v>
      </c>
      <c r="D106" s="17" t="s">
        <v>39</v>
      </c>
      <c r="E106" s="24">
        <v>486666</v>
      </c>
      <c r="F106" s="12">
        <v>150000</v>
      </c>
      <c r="G106" s="9">
        <v>336666.66666666669</v>
      </c>
      <c r="H106" s="12"/>
    </row>
    <row r="107" spans="1:11" x14ac:dyDescent="0.35">
      <c r="A107" s="32">
        <v>5</v>
      </c>
      <c r="B107" s="47">
        <v>2</v>
      </c>
      <c r="C107" s="44" t="s">
        <v>78</v>
      </c>
      <c r="D107" s="17" t="s">
        <v>39</v>
      </c>
      <c r="E107" s="24">
        <v>486666</v>
      </c>
      <c r="F107" s="12">
        <v>150000</v>
      </c>
      <c r="G107" s="9">
        <v>336666.66666666669</v>
      </c>
      <c r="H107" s="12"/>
      <c r="I107" s="38"/>
      <c r="J107" s="26"/>
      <c r="K107" s="26"/>
    </row>
    <row r="108" spans="1:11" x14ac:dyDescent="0.35">
      <c r="A108" s="32">
        <v>6</v>
      </c>
      <c r="B108" s="47">
        <v>2</v>
      </c>
      <c r="C108" s="44" t="s">
        <v>78</v>
      </c>
      <c r="D108" s="17" t="s">
        <v>39</v>
      </c>
      <c r="E108" s="24">
        <v>486668</v>
      </c>
      <c r="F108" s="12">
        <v>150000</v>
      </c>
      <c r="G108" s="9">
        <v>336666.66666666669</v>
      </c>
      <c r="H108" s="12"/>
      <c r="J108" s="38"/>
      <c r="K108" s="39"/>
    </row>
    <row r="109" spans="1:11" x14ac:dyDescent="0.35">
      <c r="A109" s="30">
        <v>5</v>
      </c>
      <c r="B109" s="47">
        <v>2</v>
      </c>
      <c r="C109" s="44" t="s">
        <v>79</v>
      </c>
      <c r="D109" s="11" t="s">
        <v>40</v>
      </c>
      <c r="E109" s="3">
        <v>100000</v>
      </c>
      <c r="F109" s="3">
        <v>100000</v>
      </c>
      <c r="G109" s="33"/>
      <c r="H109" s="48"/>
      <c r="I109" s="26"/>
      <c r="J109" s="26"/>
      <c r="K109" s="28"/>
    </row>
    <row r="110" spans="1:11" x14ac:dyDescent="0.35">
      <c r="A110" s="32">
        <v>4</v>
      </c>
      <c r="B110" s="47">
        <v>2</v>
      </c>
      <c r="C110" s="44" t="s">
        <v>80</v>
      </c>
      <c r="D110" s="10" t="s">
        <v>41</v>
      </c>
      <c r="E110" s="3">
        <v>1800000</v>
      </c>
      <c r="F110" s="3">
        <v>1800000</v>
      </c>
      <c r="G110" s="33"/>
      <c r="H110" s="12"/>
    </row>
    <row r="111" spans="1:11" x14ac:dyDescent="0.35">
      <c r="A111" s="32">
        <v>4</v>
      </c>
      <c r="B111" s="47">
        <v>2</v>
      </c>
      <c r="C111" s="44" t="s">
        <v>81</v>
      </c>
      <c r="D111" s="11" t="s">
        <v>42</v>
      </c>
      <c r="E111" s="3">
        <v>1536765</v>
      </c>
      <c r="F111" s="3">
        <v>1536765</v>
      </c>
      <c r="G111" s="33"/>
      <c r="H111" s="12"/>
    </row>
    <row r="112" spans="1:11" x14ac:dyDescent="0.35">
      <c r="A112" s="32">
        <v>1</v>
      </c>
      <c r="B112" s="47">
        <v>2</v>
      </c>
      <c r="C112" s="44" t="s">
        <v>82</v>
      </c>
      <c r="D112" s="10" t="s">
        <v>43</v>
      </c>
      <c r="E112" s="3">
        <v>1213235</v>
      </c>
      <c r="F112" s="3">
        <v>1213235</v>
      </c>
      <c r="G112" s="33"/>
      <c r="H112" s="12"/>
    </row>
    <row r="113" spans="1:8" ht="29" x14ac:dyDescent="0.35">
      <c r="A113" s="30">
        <v>2</v>
      </c>
      <c r="B113" s="47">
        <v>2</v>
      </c>
      <c r="C113" s="44" t="s">
        <v>83</v>
      </c>
      <c r="D113" s="19" t="s">
        <v>111</v>
      </c>
      <c r="E113" s="9">
        <v>350000</v>
      </c>
      <c r="F113" s="9">
        <v>350000</v>
      </c>
      <c r="G113" s="33"/>
      <c r="H113" s="12"/>
    </row>
    <row r="114" spans="1:8" x14ac:dyDescent="0.35">
      <c r="A114" s="30">
        <v>2</v>
      </c>
      <c r="B114" s="47">
        <v>2</v>
      </c>
      <c r="C114" s="44" t="s">
        <v>84</v>
      </c>
      <c r="D114" s="18" t="s">
        <v>112</v>
      </c>
      <c r="E114" s="9">
        <v>200000</v>
      </c>
      <c r="F114" s="9">
        <v>200000</v>
      </c>
      <c r="G114" s="33"/>
      <c r="H114" s="12"/>
    </row>
    <row r="115" spans="1:8" ht="29" x14ac:dyDescent="0.35">
      <c r="A115" s="30">
        <v>2</v>
      </c>
      <c r="B115" s="47">
        <v>2</v>
      </c>
      <c r="C115" s="44" t="s">
        <v>85</v>
      </c>
      <c r="D115" s="19" t="s">
        <v>113</v>
      </c>
      <c r="E115" s="9">
        <v>1700000</v>
      </c>
      <c r="F115" s="9">
        <v>1700000</v>
      </c>
      <c r="G115" s="33"/>
      <c r="H115" s="12"/>
    </row>
    <row r="116" spans="1:8" x14ac:dyDescent="0.35">
      <c r="A116" s="30">
        <v>2</v>
      </c>
      <c r="B116" s="47">
        <v>2</v>
      </c>
      <c r="C116" s="44" t="s">
        <v>86</v>
      </c>
      <c r="D116" s="18" t="s">
        <v>114</v>
      </c>
      <c r="E116" s="9">
        <v>600000</v>
      </c>
      <c r="F116" s="9">
        <v>600000</v>
      </c>
      <c r="G116" s="33"/>
      <c r="H116" s="12"/>
    </row>
    <row r="117" spans="1:8" x14ac:dyDescent="0.35">
      <c r="A117" s="30">
        <v>7</v>
      </c>
      <c r="B117" s="47">
        <v>2</v>
      </c>
      <c r="C117" s="44" t="s">
        <v>87</v>
      </c>
      <c r="D117" s="10" t="s">
        <v>44</v>
      </c>
      <c r="E117" s="9">
        <v>300000</v>
      </c>
      <c r="F117" s="9">
        <v>300000</v>
      </c>
      <c r="G117" s="33"/>
      <c r="H117" s="12"/>
    </row>
    <row r="118" spans="1:8" x14ac:dyDescent="0.35">
      <c r="A118" s="30">
        <v>4</v>
      </c>
      <c r="B118" s="47">
        <v>2</v>
      </c>
      <c r="C118" s="44" t="s">
        <v>88</v>
      </c>
      <c r="D118" s="18" t="s">
        <v>45</v>
      </c>
      <c r="E118" s="9">
        <v>500000</v>
      </c>
      <c r="F118" s="9">
        <v>500000</v>
      </c>
      <c r="G118" s="33"/>
      <c r="H118" s="12"/>
    </row>
    <row r="120" spans="1:8" x14ac:dyDescent="0.35">
      <c r="F120" s="7"/>
    </row>
  </sheetData>
  <pageMargins left="0.7" right="0.7" top="0.75" bottom="0.75" header="0.3" footer="0.3"/>
  <pageSetup orientation="portrait" r:id="rId1"/>
  <headerFooter>
    <oddHeader>&amp;C&amp;K0000FFInternal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3AE5-A345-4B2A-8C73-213D3D52A964}">
  <dimension ref="A1"/>
  <sheetViews>
    <sheetView workbookViewId="0">
      <selection activeCell="K10" sqref="K10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&amp;C&amp;K0000FFInternal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 Project Pivot Table  </vt:lpstr>
      <vt:lpstr>T1 Projects</vt:lpstr>
      <vt:lpstr>Graphs</vt:lpstr>
    </vt:vector>
  </TitlesOfParts>
  <Company>City of Berkeley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Quesada, Christina</dc:creator>
  <cp:lastModifiedBy>Erickson, Christina</cp:lastModifiedBy>
  <dcterms:created xsi:type="dcterms:W3CDTF">2022-09-29T16:20:43Z</dcterms:created>
  <dcterms:modified xsi:type="dcterms:W3CDTF">2022-09-30T23:47:53Z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f9e80a33-4d5c-425e-9885-ab5944ac3af4</vt:lpwstr>
  </property>
  <property fmtid="{D5CDD505-2E9C-101B-9397-08002B2CF9AE}" pid="3" name="TitusCOBClassification">
    <vt:lpwstr>Internal</vt:lpwstr>
  </property>
  <property fmtid="{D5CDD505-2E9C-101B-9397-08002B2CF9AE}" pid="4" name="TitusVisualMarking">
    <vt:lpwstr>Yes</vt:lpwstr>
  </property>
</Properties>
</file>